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alori assoluti" sheetId="2" r:id="rId2"/>
    <sheet name="C.P. per anno" sheetId="3" r:id="rId3"/>
    <sheet name="Variazioni" sheetId="4" r:id="rId4"/>
    <sheet name="Foglio2" sheetId="5" state="hidden" r:id="rId5"/>
    <sheet name="2016" sheetId="6" state="hidden" r:id="rId6"/>
    <sheet name="2017" sheetId="8" r:id="rId7"/>
    <sheet name="2018" sheetId="9" r:id="rId8"/>
  </sheets>
  <definedNames>
    <definedName name="_xlnm.Print_Area" localSheetId="0">Foglio1!$A$1:$AG$26</definedName>
  </definedNames>
  <calcPr calcId="145621"/>
</workbook>
</file>

<file path=xl/calcChain.xml><?xml version="1.0" encoding="utf-8"?>
<calcChain xmlns="http://schemas.openxmlformats.org/spreadsheetml/2006/main">
  <c r="T24" i="4" l="1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27" i="4"/>
  <c r="T5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7" i="4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5" i="2"/>
  <c r="T27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5" i="2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V10" i="9"/>
  <c r="V9" i="9"/>
  <c r="V8" i="9"/>
  <c r="V7" i="9"/>
  <c r="V6" i="9"/>
  <c r="V5" i="9"/>
  <c r="V4" i="9"/>
  <c r="V3" i="9"/>
  <c r="R7" i="4" l="1"/>
  <c r="R9" i="4"/>
  <c r="R11" i="4"/>
  <c r="R13" i="4"/>
  <c r="R15" i="4"/>
  <c r="R17" i="4"/>
  <c r="R19" i="4"/>
  <c r="R21" i="4"/>
  <c r="R23" i="4"/>
  <c r="R25" i="4"/>
  <c r="S7" i="3"/>
  <c r="S9" i="3"/>
  <c r="S11" i="3"/>
  <c r="S13" i="3"/>
  <c r="S15" i="3"/>
  <c r="S17" i="3"/>
  <c r="S19" i="3"/>
  <c r="S21" i="3"/>
  <c r="S23" i="3"/>
  <c r="S25" i="3"/>
  <c r="S27" i="3"/>
  <c r="S27" i="2"/>
  <c r="U27" i="4" s="1"/>
  <c r="S6" i="2"/>
  <c r="S6" i="3" s="1"/>
  <c r="S7" i="2"/>
  <c r="U7" i="4" s="1"/>
  <c r="S8" i="2"/>
  <c r="R8" i="4" s="1"/>
  <c r="S9" i="2"/>
  <c r="U9" i="4" s="1"/>
  <c r="S10" i="2"/>
  <c r="S10" i="3" s="1"/>
  <c r="S11" i="2"/>
  <c r="U11" i="4" s="1"/>
  <c r="S12" i="2"/>
  <c r="R12" i="4" s="1"/>
  <c r="S13" i="2"/>
  <c r="U13" i="4" s="1"/>
  <c r="S14" i="2"/>
  <c r="S14" i="3" s="1"/>
  <c r="S15" i="2"/>
  <c r="U15" i="4" s="1"/>
  <c r="S16" i="2"/>
  <c r="R16" i="4" s="1"/>
  <c r="S17" i="2"/>
  <c r="U17" i="4" s="1"/>
  <c r="S18" i="2"/>
  <c r="S18" i="3" s="1"/>
  <c r="S19" i="2"/>
  <c r="U19" i="4" s="1"/>
  <c r="S20" i="2"/>
  <c r="R20" i="4" s="1"/>
  <c r="S21" i="2"/>
  <c r="U21" i="4" s="1"/>
  <c r="S22" i="2"/>
  <c r="S22" i="3" s="1"/>
  <c r="S23" i="2"/>
  <c r="U23" i="4" s="1"/>
  <c r="S24" i="2"/>
  <c r="R24" i="4" s="1"/>
  <c r="S25" i="2"/>
  <c r="S5" i="2"/>
  <c r="U5" i="4" s="1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3" i="8"/>
  <c r="S5" i="3" l="1"/>
  <c r="U6" i="4"/>
  <c r="U10" i="4"/>
  <c r="U14" i="4"/>
  <c r="U18" i="4"/>
  <c r="U22" i="4"/>
  <c r="S24" i="3"/>
  <c r="S20" i="3"/>
  <c r="S16" i="3"/>
  <c r="S12" i="3"/>
  <c r="S8" i="3"/>
  <c r="R22" i="4"/>
  <c r="R18" i="4"/>
  <c r="R14" i="4"/>
  <c r="R10" i="4"/>
  <c r="R6" i="4"/>
  <c r="R5" i="4"/>
  <c r="U8" i="4"/>
  <c r="U12" i="4"/>
  <c r="U16" i="4"/>
  <c r="U20" i="4"/>
  <c r="U24" i="4"/>
  <c r="S26" i="3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R5" i="2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Q5" i="4" l="1"/>
  <c r="R27" i="2"/>
  <c r="R27" i="4" s="1"/>
  <c r="Q26" i="3"/>
  <c r="R5" i="3" l="1"/>
  <c r="R6" i="3"/>
  <c r="R10" i="3"/>
  <c r="R14" i="3"/>
  <c r="R18" i="3"/>
  <c r="R22" i="3"/>
  <c r="R26" i="3"/>
  <c r="R7" i="3"/>
  <c r="R11" i="3"/>
  <c r="R15" i="3"/>
  <c r="R19" i="3"/>
  <c r="R23" i="3"/>
  <c r="R27" i="3"/>
  <c r="Q27" i="4"/>
  <c r="R8" i="3"/>
  <c r="R12" i="3"/>
  <c r="R16" i="3"/>
  <c r="R20" i="3"/>
  <c r="R24" i="3"/>
  <c r="R9" i="3"/>
  <c r="R13" i="3"/>
  <c r="R17" i="3"/>
  <c r="R21" i="3"/>
  <c r="R25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U27" i="2" l="1"/>
  <c r="Q27" i="2"/>
  <c r="Q15" i="3" s="1"/>
  <c r="P27" i="2"/>
  <c r="Q19" i="3" l="1"/>
  <c r="Q11" i="3"/>
  <c r="Q23" i="3"/>
  <c r="Q5" i="3"/>
  <c r="P27" i="4"/>
  <c r="Q25" i="3"/>
  <c r="Q21" i="3"/>
  <c r="Q17" i="3"/>
  <c r="Q13" i="3"/>
  <c r="Q9" i="3"/>
  <c r="Q24" i="3"/>
  <c r="Q20" i="3"/>
  <c r="Q16" i="3"/>
  <c r="Q12" i="3"/>
  <c r="Q8" i="3"/>
  <c r="Q7" i="3"/>
  <c r="Q27" i="3"/>
  <c r="Q22" i="3"/>
  <c r="Q18" i="3"/>
  <c r="Q14" i="3"/>
  <c r="Q10" i="3"/>
  <c r="Q6" i="3"/>
  <c r="V9" i="2"/>
  <c r="V10" i="2" s="1"/>
  <c r="W9" i="2"/>
  <c r="W10" i="2" s="1"/>
  <c r="X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7" i="4"/>
  <c r="O27" i="2"/>
  <c r="O25" i="3" s="1"/>
  <c r="N27" i="2"/>
  <c r="N27" i="4" s="1"/>
  <c r="M27" i="2"/>
  <c r="M25" i="3" s="1"/>
  <c r="L27" i="2"/>
  <c r="K27" i="4" s="1"/>
  <c r="K27" i="2"/>
  <c r="K25" i="3" s="1"/>
  <c r="J27" i="2"/>
  <c r="J27" i="4" s="1"/>
  <c r="I27" i="2"/>
  <c r="I25" i="3" s="1"/>
  <c r="H27" i="2"/>
  <c r="H27" i="4" s="1"/>
  <c r="G27" i="2"/>
  <c r="G26" i="3" s="1"/>
  <c r="F27" i="2"/>
  <c r="E27" i="2"/>
  <c r="E26" i="3" s="1"/>
  <c r="D27" i="2"/>
  <c r="C27" i="4" s="1"/>
  <c r="C27" i="2"/>
  <c r="C27" i="3" s="1"/>
  <c r="L27" i="4" l="1"/>
  <c r="G27" i="4"/>
  <c r="E27" i="4"/>
  <c r="M27" i="4"/>
  <c r="I27" i="4"/>
  <c r="X9" i="2"/>
  <c r="X10" i="2" s="1"/>
  <c r="F27" i="4"/>
  <c r="D27" i="4"/>
  <c r="C6" i="3"/>
  <c r="C10" i="3"/>
  <c r="C14" i="3"/>
  <c r="C22" i="3"/>
  <c r="C26" i="3"/>
  <c r="M27" i="3"/>
  <c r="I27" i="3"/>
  <c r="E27" i="3"/>
  <c r="M26" i="3"/>
  <c r="I26" i="3"/>
  <c r="C8" i="3"/>
  <c r="C12" i="3"/>
  <c r="C16" i="3"/>
  <c r="C20" i="3"/>
  <c r="C24" i="3"/>
  <c r="O27" i="3"/>
  <c r="K27" i="3"/>
  <c r="G27" i="3"/>
  <c r="O26" i="3"/>
  <c r="K26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7" i="3"/>
  <c r="N27" i="3"/>
  <c r="L27" i="3"/>
  <c r="J27" i="3"/>
  <c r="H27" i="3"/>
  <c r="F27" i="3"/>
  <c r="D27" i="3"/>
  <c r="P26" i="3"/>
  <c r="N26" i="3"/>
  <c r="L26" i="3"/>
  <c r="J26" i="3"/>
  <c r="H26" i="3"/>
  <c r="F26" i="3"/>
  <c r="D26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U24" i="3"/>
  <c r="U5" i="3" l="1"/>
  <c r="U21" i="3"/>
  <c r="U7" i="3"/>
  <c r="U15" i="3"/>
  <c r="U12" i="3"/>
  <c r="U16" i="3"/>
  <c r="U23" i="3"/>
  <c r="U9" i="3"/>
  <c r="U8" i="3"/>
  <c r="U17" i="3"/>
  <c r="U25" i="3"/>
  <c r="U11" i="3"/>
  <c r="U6" i="3"/>
  <c r="U18" i="3"/>
  <c r="U27" i="3"/>
  <c r="U10" i="3"/>
  <c r="U14" i="3"/>
  <c r="U26" i="3"/>
  <c r="U20" i="3"/>
  <c r="U22" i="3"/>
  <c r="U13" i="3"/>
  <c r="U19" i="3"/>
</calcChain>
</file>

<file path=xl/sharedStrings.xml><?xml version="1.0" encoding="utf-8"?>
<sst xmlns="http://schemas.openxmlformats.org/spreadsheetml/2006/main" count="588" uniqueCount="96">
  <si>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</si>
  <si>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</si>
  <si>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</si>
  <si>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</si>
  <si>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</si>
  <si>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</si>
  <si>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</si>
  <si>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</si>
  <si>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</si>
  <si>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</si>
  <si>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</si>
  <si>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</si>
  <si>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</si>
  <si>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</si>
  <si>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</si>
  <si>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</si>
  <si>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</si>
  <si>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</si>
  <si>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</si>
  <si>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</si>
  <si>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</si>
  <si>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</si>
  <si>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</si>
  <si>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</si>
  <si>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</si>
  <si>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</si>
  <si>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</si>
  <si>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</si>
  <si>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</si>
  <si>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</si>
  <si>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</si>
  <si>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</si>
  <si>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</si>
  <si>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</si>
  <si>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</si>
  <si>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</si>
  <si>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</si>
  <si>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</si>
  <si>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</si>
  <si>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</si>
  <si>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</si>
  <si>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</si>
  <si>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</si>
  <si>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</si>
  <si>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</si>
  <si>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</si>
  <si>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</si>
  <si>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</si>
  <si>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</si>
  <si>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</si>
  <si>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</si>
  <si>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</si>
  <si>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</si>
  <si>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</si>
  <si>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</si>
  <si>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</si>
  <si>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2015/14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</si>
  <si>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</si>
  <si>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</si>
  <si>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</si>
  <si>
    <t>Tipo di veicolo coinvolto: A</t>
  </si>
  <si>
    <t xml:space="preserve"> </t>
  </si>
  <si>
    <t>Frequenza</t>
  </si>
  <si>
    <t>Percentuale</t>
  </si>
  <si>
    <t>Percentuale valida</t>
  </si>
  <si>
    <t>Percentuale cumulata</t>
  </si>
  <si>
    <t>Validi</t>
  </si>
  <si>
    <t>Autovettura con rimorchio</t>
  </si>
  <si>
    <t>Autovettura di soccorso o di polizia</t>
  </si>
  <si>
    <t>Autobus o filobus in servizio urbano</t>
  </si>
  <si>
    <t>Autobus di linea o non di linea in extraurbana</t>
  </si>
  <si>
    <t>Autosnodato o autoarticolato</t>
  </si>
  <si>
    <t>Veicolo speciale</t>
  </si>
  <si>
    <t>Veicolo a trazione animale o a braccia</t>
  </si>
  <si>
    <t>Veicolo datosi alla fuga</t>
  </si>
  <si>
    <t>Quadriciclo</t>
  </si>
  <si>
    <t>Totale</t>
  </si>
  <si>
    <t>Tipo di veicolo coinvolto: B</t>
  </si>
  <si>
    <t>Mancanti</t>
  </si>
  <si>
    <t>Mancante di sistema</t>
  </si>
  <si>
    <t>Tipo di veicolo coinvolto: C</t>
  </si>
  <si>
    <t>Veicoli tutti e tre uguali</t>
  </si>
  <si>
    <t>A e B uguali ma diversi da C</t>
  </si>
  <si>
    <t>B e C uguali ma diversi da A</t>
  </si>
  <si>
    <t>A e C uguali ma diverso da B</t>
  </si>
  <si>
    <t>Incidente ad un solo veicolo, quello A</t>
  </si>
  <si>
    <t>Veicolo ignoto perchè datosi alla fuga</t>
  </si>
  <si>
    <t>Autovettra privata</t>
  </si>
  <si>
    <t>Altro</t>
  </si>
  <si>
    <t>2016/15</t>
  </si>
  <si>
    <t>2017/16</t>
  </si>
  <si>
    <t>Tab. RF.IS.1.6.1 - Numero di veicoli coinvolti in incidenti per tipo di mezzo di trasporto - Anni 2001-2017</t>
  </si>
  <si>
    <t>Tab. RF.IS.1.6.1 - Numero di veicoli coinvolti in incidenti per tipo di mezzo di trasporto - Anni 2001-2018</t>
  </si>
  <si>
    <t>2018/17</t>
  </si>
  <si>
    <t>2018/01</t>
  </si>
  <si>
    <t>2018/10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</si>
</sst>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0"/>
    <numFmt numFmtId="165" formatCode="###0"/>
    <numFmt numFmtId="166" formatCode="####.0"/>
    <numFmt numFmtId="167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3" fillId="0" borderId="0"/>
    <xf numFmtId="0" fontId="33" fillId="0" borderId="0"/>
    <xf numFmtId="43" fontId="37" fillId="0" borderId="0" applyFont="0" applyFill="0" applyBorder="0" applyAlignment="0" applyProtection="0"/>
    <xf numFmtId="0" fontId="33" fillId="0" borderId="0"/>
  </cellStyleXfs>
  <cellXfs count="1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3" fontId="27" fillId="0" borderId="2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  <xf numFmtId="0" fontId="33" fillId="0" borderId="0" xfId="3"/>
    <xf numFmtId="0" fontId="35" fillId="0" borderId="7" xfId="3" applyFont="1" applyBorder="1" applyAlignment="1">
      <alignment horizontal="center" wrapText="1"/>
    </xf>
    <xf numFmtId="0" fontId="35" fillId="0" borderId="8" xfId="3" applyFont="1" applyBorder="1" applyAlignment="1">
      <alignment horizontal="center" wrapText="1"/>
    </xf>
    <xf numFmtId="0" fontId="35" fillId="0" borderId="9" xfId="3" applyFont="1" applyBorder="1" applyAlignment="1">
      <alignment horizontal="center" wrapText="1"/>
    </xf>
    <xf numFmtId="0" fontId="35" fillId="0" borderId="11" xfId="3" applyFont="1" applyBorder="1" applyAlignment="1">
      <alignment horizontal="left" vertical="top" wrapText="1"/>
    </xf>
    <xf numFmtId="165" fontId="35" fillId="0" borderId="12" xfId="3" applyNumberFormat="1" applyFont="1" applyBorder="1" applyAlignment="1">
      <alignment horizontal="right" vertical="top"/>
    </xf>
    <xf numFmtId="166" fontId="35" fillId="0" borderId="13" xfId="3" applyNumberFormat="1" applyFont="1" applyBorder="1" applyAlignment="1">
      <alignment horizontal="right" vertical="top"/>
    </xf>
    <xf numFmtId="166" fontId="35" fillId="0" borderId="14" xfId="3" applyNumberFormat="1" applyFont="1" applyBorder="1" applyAlignment="1">
      <alignment horizontal="right" vertical="top"/>
    </xf>
    <xf numFmtId="0" fontId="35" fillId="0" borderId="16" xfId="3" applyFont="1" applyBorder="1" applyAlignment="1">
      <alignment horizontal="left" vertical="top" wrapText="1"/>
    </xf>
    <xf numFmtId="165" fontId="35" fillId="0" borderId="17" xfId="3" applyNumberFormat="1" applyFont="1" applyBorder="1" applyAlignment="1">
      <alignment horizontal="right" vertical="top"/>
    </xf>
    <xf numFmtId="166" fontId="35" fillId="0" borderId="18" xfId="3" applyNumberFormat="1" applyFont="1" applyBorder="1" applyAlignment="1">
      <alignment horizontal="right" vertical="top"/>
    </xf>
    <xf numFmtId="166" fontId="35" fillId="0" borderId="19" xfId="3" applyNumberFormat="1" applyFont="1" applyBorder="1" applyAlignment="1">
      <alignment horizontal="right" vertical="top"/>
    </xf>
    <xf numFmtId="0" fontId="35" fillId="0" borderId="21" xfId="3" applyFont="1" applyBorder="1" applyAlignment="1">
      <alignment horizontal="left" vertical="top" wrapText="1"/>
    </xf>
    <xf numFmtId="165" fontId="35" fillId="0" borderId="22" xfId="3" applyNumberFormat="1" applyFont="1" applyBorder="1" applyAlignment="1">
      <alignment horizontal="right" vertical="top"/>
    </xf>
    <xf numFmtId="166" fontId="35" fillId="0" borderId="23" xfId="3" applyNumberFormat="1" applyFont="1" applyBorder="1" applyAlignment="1">
      <alignment horizontal="right" vertical="top"/>
    </xf>
    <xf numFmtId="0" fontId="33" fillId="0" borderId="24" xfId="3" applyBorder="1" applyAlignment="1">
      <alignment horizontal="center" vertical="center"/>
    </xf>
    <xf numFmtId="165" fontId="0" fillId="0" borderId="0" xfId="0" applyNumberFormat="1"/>
    <xf numFmtId="165" fontId="2" fillId="0" borderId="0" xfId="0" applyNumberFormat="1" applyFont="1"/>
    <xf numFmtId="0" fontId="33" fillId="0" borderId="0" xfId="4"/>
    <xf numFmtId="0" fontId="35" fillId="0" borderId="7" xfId="4" applyFont="1" applyBorder="1" applyAlignment="1">
      <alignment horizontal="center" wrapText="1"/>
    </xf>
    <xf numFmtId="0" fontId="35" fillId="0" borderId="8" xfId="4" applyFont="1" applyBorder="1" applyAlignment="1">
      <alignment horizont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left" vertical="top" wrapText="1"/>
    </xf>
    <xf numFmtId="165" fontId="35" fillId="0" borderId="12" xfId="4" applyNumberFormat="1" applyFont="1" applyBorder="1" applyAlignment="1">
      <alignment horizontal="right" vertical="top"/>
    </xf>
    <xf numFmtId="166" fontId="35" fillId="0" borderId="13" xfId="4" applyNumberFormat="1" applyFont="1" applyBorder="1" applyAlignment="1">
      <alignment horizontal="right" vertical="top"/>
    </xf>
    <xf numFmtId="166" fontId="35" fillId="0" borderId="14" xfId="4" applyNumberFormat="1" applyFont="1" applyBorder="1" applyAlignment="1">
      <alignment horizontal="right" vertical="top"/>
    </xf>
    <xf numFmtId="0" fontId="35" fillId="0" borderId="16" xfId="4" applyFont="1" applyBorder="1" applyAlignment="1">
      <alignment horizontal="left" vertical="top" wrapText="1"/>
    </xf>
    <xf numFmtId="165" fontId="35" fillId="0" borderId="17" xfId="4" applyNumberFormat="1" applyFont="1" applyBorder="1" applyAlignment="1">
      <alignment horizontal="right" vertical="top"/>
    </xf>
    <xf numFmtId="166" fontId="35" fillId="0" borderId="18" xfId="4" applyNumberFormat="1" applyFont="1" applyBorder="1" applyAlignment="1">
      <alignment horizontal="right" vertical="top"/>
    </xf>
    <xf numFmtId="166" fontId="35" fillId="0" borderId="19" xfId="4" applyNumberFormat="1" applyFont="1" applyBorder="1" applyAlignment="1">
      <alignment horizontal="right" vertical="top"/>
    </xf>
    <xf numFmtId="0" fontId="35" fillId="0" borderId="21" xfId="4" applyFont="1" applyBorder="1" applyAlignment="1">
      <alignment horizontal="left" vertical="top" wrapText="1"/>
    </xf>
    <xf numFmtId="165" fontId="35" fillId="0" borderId="22" xfId="4" applyNumberFormat="1" applyFont="1" applyBorder="1" applyAlignment="1">
      <alignment horizontal="right" vertical="top"/>
    </xf>
    <xf numFmtId="166" fontId="35" fillId="0" borderId="23" xfId="4" applyNumberFormat="1" applyFont="1" applyBorder="1" applyAlignment="1">
      <alignment horizontal="right" vertical="top"/>
    </xf>
    <xf numFmtId="0" fontId="33" fillId="0" borderId="24" xfId="4" applyBorder="1" applyAlignment="1">
      <alignment horizontal="center" vertical="center"/>
    </xf>
    <xf numFmtId="0" fontId="33" fillId="0" borderId="19" xfId="4" applyBorder="1" applyAlignment="1">
      <alignment horizontal="center" vertical="center"/>
    </xf>
    <xf numFmtId="0" fontId="35" fillId="0" borderId="15" xfId="4" applyFont="1" applyBorder="1" applyAlignment="1">
      <alignment horizontal="left" vertical="top" wrapText="1"/>
    </xf>
    <xf numFmtId="0" fontId="33" fillId="0" borderId="18" xfId="4" applyBorder="1" applyAlignment="1">
      <alignment horizontal="center" vertical="center"/>
    </xf>
    <xf numFmtId="0" fontId="33" fillId="0" borderId="23" xfId="4" applyBorder="1" applyAlignment="1">
      <alignment horizontal="center" vertical="center"/>
    </xf>
    <xf numFmtId="43" fontId="1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3" fillId="0" borderId="0" xfId="6"/>
    <xf numFmtId="0" fontId="35" fillId="0" borderId="7" xfId="6" applyFont="1" applyBorder="1" applyAlignment="1">
      <alignment horizontal="center" wrapText="1"/>
    </xf>
    <xf numFmtId="0" fontId="35" fillId="0" borderId="8" xfId="6" applyFont="1" applyBorder="1" applyAlignment="1">
      <alignment horizontal="center" wrapText="1"/>
    </xf>
    <xf numFmtId="0" fontId="35" fillId="0" borderId="9" xfId="6" applyFont="1" applyBorder="1" applyAlignment="1">
      <alignment horizontal="center" wrapText="1"/>
    </xf>
    <xf numFmtId="0" fontId="35" fillId="0" borderId="11" xfId="6" applyFont="1" applyBorder="1" applyAlignment="1">
      <alignment horizontal="left" vertical="top" wrapText="1"/>
    </xf>
    <xf numFmtId="165" fontId="35" fillId="0" borderId="12" xfId="6" applyNumberFormat="1" applyFont="1" applyBorder="1" applyAlignment="1">
      <alignment horizontal="right" vertical="top"/>
    </xf>
    <xf numFmtId="166" fontId="35" fillId="0" borderId="13" xfId="6" applyNumberFormat="1" applyFont="1" applyBorder="1" applyAlignment="1">
      <alignment horizontal="right" vertical="top"/>
    </xf>
    <xf numFmtId="166" fontId="35" fillId="0" borderId="14" xfId="6" applyNumberFormat="1" applyFont="1" applyBorder="1" applyAlignment="1">
      <alignment horizontal="right" vertical="top"/>
    </xf>
    <xf numFmtId="0" fontId="35" fillId="0" borderId="16" xfId="6" applyFont="1" applyBorder="1" applyAlignment="1">
      <alignment horizontal="left" vertical="top" wrapText="1"/>
    </xf>
    <xf numFmtId="165" fontId="35" fillId="0" borderId="17" xfId="6" applyNumberFormat="1" applyFont="1" applyBorder="1" applyAlignment="1">
      <alignment horizontal="right" vertical="top"/>
    </xf>
    <xf numFmtId="166" fontId="35" fillId="0" borderId="18" xfId="6" applyNumberFormat="1" applyFont="1" applyBorder="1" applyAlignment="1">
      <alignment horizontal="right" vertical="top"/>
    </xf>
    <xf numFmtId="166" fontId="35" fillId="0" borderId="19" xfId="6" applyNumberFormat="1" applyFont="1" applyBorder="1" applyAlignment="1">
      <alignment horizontal="right" vertical="top"/>
    </xf>
    <xf numFmtId="0" fontId="35" fillId="0" borderId="21" xfId="6" applyFont="1" applyBorder="1" applyAlignment="1">
      <alignment horizontal="left" vertical="top" wrapText="1"/>
    </xf>
    <xf numFmtId="165" fontId="35" fillId="0" borderId="22" xfId="6" applyNumberFormat="1" applyFont="1" applyBorder="1" applyAlignment="1">
      <alignment horizontal="right" vertical="top"/>
    </xf>
    <xf numFmtId="166" fontId="35" fillId="0" borderId="23" xfId="6" applyNumberFormat="1" applyFont="1" applyBorder="1" applyAlignment="1">
      <alignment horizontal="right" vertical="top"/>
    </xf>
    <xf numFmtId="0" fontId="33" fillId="0" borderId="24" xfId="6" applyBorder="1" applyAlignment="1">
      <alignment horizontal="center" vertical="center"/>
    </xf>
    <xf numFmtId="0" fontId="33" fillId="0" borderId="19" xfId="6" applyBorder="1" applyAlignment="1">
      <alignment horizontal="center" vertical="center"/>
    </xf>
    <xf numFmtId="0" fontId="35" fillId="0" borderId="15" xfId="6" applyFont="1" applyBorder="1" applyAlignment="1">
      <alignment horizontal="left" vertical="top" wrapText="1"/>
    </xf>
    <xf numFmtId="0" fontId="33" fillId="0" borderId="18" xfId="6" applyBorder="1" applyAlignment="1">
      <alignment horizontal="center" vertical="center"/>
    </xf>
    <xf numFmtId="0" fontId="33" fillId="0" borderId="23" xfId="6" applyBorder="1" applyAlignment="1">
      <alignment horizontal="center" vertical="center"/>
    </xf>
    <xf numFmtId="167" fontId="15" fillId="0" borderId="0" xfId="5" applyNumberFormat="1" applyFont="1"/>
    <xf numFmtId="3" fontId="24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43" fontId="28" fillId="0" borderId="0" xfId="2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34" fillId="0" borderId="0" xfId="3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33" fillId="0" borderId="5" xfId="3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/>
    </xf>
    <xf numFmtId="0" fontId="35" fillId="0" borderId="10" xfId="3" applyFont="1" applyBorder="1" applyAlignment="1">
      <alignment horizontal="left" vertical="top" wrapText="1"/>
    </xf>
    <xf numFmtId="0" fontId="33" fillId="0" borderId="15" xfId="3" applyFont="1" applyBorder="1" applyAlignment="1">
      <alignment horizontal="center" vertical="center"/>
    </xf>
    <xf numFmtId="0" fontId="33" fillId="0" borderId="20" xfId="3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/>
    </xf>
    <xf numFmtId="0" fontId="33" fillId="0" borderId="5" xfId="4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/>
    </xf>
    <xf numFmtId="0" fontId="35" fillId="0" borderId="10" xfId="4" applyFont="1" applyBorder="1" applyAlignment="1">
      <alignment horizontal="left" vertical="top" wrapText="1"/>
    </xf>
    <xf numFmtId="0" fontId="33" fillId="0" borderId="15" xfId="4" applyFont="1" applyBorder="1" applyAlignment="1">
      <alignment horizontal="center" vertical="center"/>
    </xf>
    <xf numFmtId="0" fontId="33" fillId="0" borderId="20" xfId="4" applyFont="1" applyBorder="1" applyAlignment="1">
      <alignment horizontal="center" vertical="center"/>
    </xf>
    <xf numFmtId="0" fontId="35" fillId="0" borderId="25" xfId="4" applyFont="1" applyBorder="1" applyAlignment="1">
      <alignment horizontal="left" vertical="top" wrapText="1"/>
    </xf>
    <xf numFmtId="0" fontId="35" fillId="0" borderId="26" xfId="4" applyFont="1" applyBorder="1" applyAlignment="1">
      <alignment horizontal="left" vertical="top" wrapText="1"/>
    </xf>
    <xf numFmtId="0" fontId="33" fillId="0" borderId="21" xfId="4" applyFont="1" applyBorder="1" applyAlignment="1">
      <alignment horizontal="center" vertical="center"/>
    </xf>
    <xf numFmtId="0" fontId="35" fillId="0" borderId="26" xfId="6" applyFont="1" applyBorder="1" applyAlignment="1">
      <alignment horizontal="left" vertical="top" wrapText="1"/>
    </xf>
    <xf numFmtId="0" fontId="33" fillId="0" borderId="21" xfId="6" applyFont="1" applyBorder="1" applyAlignment="1">
      <alignment horizontal="center" vertical="center"/>
    </xf>
    <xf numFmtId="0" fontId="34" fillId="0" borderId="0" xfId="6" applyFont="1" applyBorder="1" applyAlignment="1">
      <alignment horizontal="center" vertical="center" wrapText="1"/>
    </xf>
    <xf numFmtId="0" fontId="33" fillId="0" borderId="0" xfId="6" applyFont="1" applyBorder="1" applyAlignment="1">
      <alignment horizontal="center" vertical="center"/>
    </xf>
    <xf numFmtId="0" fontId="33" fillId="0" borderId="5" xfId="6" applyBorder="1" applyAlignment="1">
      <alignment horizontal="center" vertical="center" wrapText="1"/>
    </xf>
    <xf numFmtId="0" fontId="33" fillId="0" borderId="6" xfId="6" applyFont="1" applyBorder="1" applyAlignment="1">
      <alignment horizontal="center" vertical="center"/>
    </xf>
    <xf numFmtId="0" fontId="35" fillId="0" borderId="25" xfId="6" applyFont="1" applyBorder="1" applyAlignment="1">
      <alignment horizontal="left" vertical="top" wrapText="1"/>
    </xf>
    <xf numFmtId="0" fontId="33" fillId="0" borderId="15" xfId="6" applyFont="1" applyBorder="1" applyAlignment="1">
      <alignment horizontal="center" vertical="center"/>
    </xf>
    <xf numFmtId="0" fontId="35" fillId="0" borderId="10" xfId="6" applyFont="1" applyBorder="1" applyAlignment="1">
      <alignment horizontal="left" vertical="top" wrapText="1"/>
    </xf>
    <xf numFmtId="0" fontId="33" fillId="0" borderId="20" xfId="6" applyFont="1" applyBorder="1" applyAlignment="1">
      <alignment horizontal="center" vertical="center"/>
    </xf>
  </cellXfs>
  <cellStyles count="7">
    <cellStyle name="Migliaia" xfId="5" builtinId="3"/>
    <cellStyle name="Normale" xfId="0" builtinId="0"/>
    <cellStyle name="Normale_2017" xfId="6"/>
    <cellStyle name="Normale_Foglio1" xfId="2"/>
    <cellStyle name="Normale_Foglio1_1" xfId="1"/>
    <cellStyle name="Normale_Foglio2" xfId="3"/>
    <cellStyle name="Normale_Foglio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workbookViewId="0">
      <selection activeCell="AE4" sqref="AE4"/>
    </sheetView>
  </sheetViews>
  <sheetFormatPr defaultRowHeight="14.4" x14ac:dyDescent="0.3"/>
  <cols>
    <col min="1" max="1" width="20.6640625" customWidth="1"/>
    <col min="2" max="2" width="1" customWidth="1"/>
    <col min="3" max="3" width="7" customWidth="1"/>
    <col min="4" max="4" width="1" customWidth="1"/>
    <col min="5" max="5" width="8.6640625" style="5" customWidth="1"/>
    <col min="6" max="6" width="0.6640625" style="5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8.66406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ht="38.25" customHeight="1" x14ac:dyDescent="0.25">
      <c r="A1" s="125" t="s">
        <v>38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</row>
    <row r="2" spans="1:33" s="2" customFormat="1" ht="24" customHeight="1" x14ac:dyDescent="0.2">
      <c r="A2" s="127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</row>
    <row r="3" spans="1:33" ht="33.9" customHeight="1" x14ac:dyDescent="0.25">
      <c r="A3" s="130" t="s">
        <v>15</v>
      </c>
      <c r="B3" s="131"/>
      <c r="C3" s="131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" customHeight="1" x14ac:dyDescent="0.25">
      <c r="A4" s="123" t="s">
        <v>16</v>
      </c>
      <c r="B4" s="124"/>
      <c r="C4" s="124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" customHeight="1" x14ac:dyDescent="0.25">
      <c r="A5" s="123" t="s">
        <v>17</v>
      </c>
      <c r="B5" s="123"/>
      <c r="C5" s="123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" customHeight="1" x14ac:dyDescent="0.25">
      <c r="A6" s="123" t="s">
        <v>18</v>
      </c>
      <c r="B6" s="124"/>
      <c r="C6" s="124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" customHeight="1" x14ac:dyDescent="0.25">
      <c r="A7" s="123" t="s">
        <v>19</v>
      </c>
      <c r="B7" s="123"/>
      <c r="C7" s="123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" customHeight="1" x14ac:dyDescent="0.25">
      <c r="A8" s="123" t="s">
        <v>20</v>
      </c>
      <c r="B8" s="124"/>
      <c r="C8" s="124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" customHeight="1" x14ac:dyDescent="0.25">
      <c r="A9" s="123" t="s">
        <v>21</v>
      </c>
      <c r="B9" s="123"/>
      <c r="C9" s="123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" customHeight="1" x14ac:dyDescent="0.25">
      <c r="A10" s="123" t="s">
        <v>22</v>
      </c>
      <c r="B10" s="124"/>
      <c r="C10" s="124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" customHeight="1" x14ac:dyDescent="0.25">
      <c r="A11" s="123" t="s">
        <v>23</v>
      </c>
      <c r="B11" s="124"/>
      <c r="C11" s="124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" customHeight="1" x14ac:dyDescent="0.25">
      <c r="A12" s="123" t="s">
        <v>24</v>
      </c>
      <c r="B12" s="124"/>
      <c r="C12" s="124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" customHeight="1" x14ac:dyDescent="0.3">
      <c r="A13" s="123" t="s">
        <v>25</v>
      </c>
      <c r="B13" s="124"/>
      <c r="C13" s="124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" customHeight="1" x14ac:dyDescent="0.3">
      <c r="A14" s="123" t="s">
        <v>26</v>
      </c>
      <c r="B14" s="124"/>
      <c r="C14" s="124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" customHeight="1" x14ac:dyDescent="0.3">
      <c r="A15" s="123" t="s">
        <v>27</v>
      </c>
      <c r="B15" s="124"/>
      <c r="C15" s="124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" customHeight="1" x14ac:dyDescent="0.3">
      <c r="A16" s="123" t="s">
        <v>28</v>
      </c>
      <c r="B16" s="124"/>
      <c r="C16" s="124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" customHeight="1" x14ac:dyDescent="0.3">
      <c r="A17" s="123" t="s">
        <v>29</v>
      </c>
      <c r="B17" s="124"/>
      <c r="C17" s="124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" customHeight="1" x14ac:dyDescent="0.3">
      <c r="A18" s="123" t="s">
        <v>30</v>
      </c>
      <c r="B18" s="124"/>
      <c r="C18" s="124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" customHeight="1" x14ac:dyDescent="0.3">
      <c r="A19" s="123" t="s">
        <v>31</v>
      </c>
      <c r="B19" s="124"/>
      <c r="C19" s="124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" customHeight="1" x14ac:dyDescent="0.3">
      <c r="A20" s="123" t="s">
        <v>32</v>
      </c>
      <c r="B20" s="124"/>
      <c r="C20" s="124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" customHeight="1" x14ac:dyDescent="0.3">
      <c r="A21" s="123" t="s">
        <v>33</v>
      </c>
      <c r="B21" s="124"/>
      <c r="C21" s="124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" customHeight="1" x14ac:dyDescent="0.3">
      <c r="A22" s="123" t="s">
        <v>34</v>
      </c>
      <c r="B22" s="124"/>
      <c r="C22" s="124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" customHeight="1" x14ac:dyDescent="0.3">
      <c r="A23" s="123" t="s">
        <v>35</v>
      </c>
      <c r="B23" s="124"/>
      <c r="C23" s="124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" customHeight="1" x14ac:dyDescent="0.3">
      <c r="A24" s="123" t="s">
        <v>36</v>
      </c>
      <c r="B24" s="124"/>
      <c r="C24" s="124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" customHeight="1" x14ac:dyDescent="0.3">
      <c r="A25" s="123" t="s">
        <v>37</v>
      </c>
      <c r="B25" s="124"/>
      <c r="C25" s="124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4" customHeight="1" x14ac:dyDescent="0.3">
      <c r="A26" s="121" t="s">
        <v>0</v>
      </c>
      <c r="B26" s="122"/>
      <c r="C26" s="122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 x14ac:dyDescent="0.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 x14ac:dyDescent="0.3">
      <c r="I29" s="11"/>
    </row>
  </sheetData>
  <mergeCells count="26"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  <mergeCell ref="A26:C26"/>
    <mergeCell ref="A21:C21"/>
    <mergeCell ref="A22:C22"/>
    <mergeCell ref="A23:C23"/>
    <mergeCell ref="A24:C24"/>
    <mergeCell ref="A25:C25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tabSelected="1" workbookViewId="0">
      <selection sqref="A1:AJ1"/>
    </sheetView>
  </sheetViews>
  <sheetFormatPr defaultRowHeight="14.4" x14ac:dyDescent="0.3"/>
  <cols>
    <col min="1" max="1" width="24.88671875" customWidth="1"/>
    <col min="2" max="2" width="1" customWidth="1"/>
    <col min="3" max="3" width="6.5546875" style="5" bestFit="1" customWidth="1"/>
    <col min="4" max="15" width="6.5546875" bestFit="1" customWidth="1"/>
    <col min="16" max="16" width="7.109375" bestFit="1" customWidth="1"/>
    <col min="17" max="20" width="7.109375" customWidth="1"/>
    <col min="21" max="21" width="7.88671875" bestFit="1" customWidth="1"/>
    <col min="22" max="22" width="7.88671875" hidden="1" customWidth="1"/>
    <col min="23" max="29" width="0" hidden="1" customWidth="1"/>
  </cols>
  <sheetData>
    <row r="1" spans="1:36" x14ac:dyDescent="0.3">
      <c r="A1" s="136" t="s">
        <v>92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36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119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</row>
    <row r="3" spans="1:36" ht="15.6" x14ac:dyDescent="0.3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44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33.9" customHeight="1" x14ac:dyDescent="0.3">
      <c r="A4" s="130"/>
      <c r="B4" s="131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 t="s">
        <v>41</v>
      </c>
      <c r="V4" s="45"/>
      <c r="W4" s="2"/>
    </row>
    <row r="5" spans="1:36" s="2" customFormat="1" ht="12" x14ac:dyDescent="0.25">
      <c r="A5" s="137" t="s">
        <v>16</v>
      </c>
      <c r="B5" s="138"/>
      <c r="C5" s="118">
        <v>336014</v>
      </c>
      <c r="D5" s="118">
        <v>345521</v>
      </c>
      <c r="E5" s="118">
        <v>320333</v>
      </c>
      <c r="F5" s="118">
        <v>306993</v>
      </c>
      <c r="G5" s="118">
        <v>302687</v>
      </c>
      <c r="H5" s="118">
        <v>296504</v>
      </c>
      <c r="I5" s="118">
        <v>284428</v>
      </c>
      <c r="J5" s="118">
        <v>269336</v>
      </c>
      <c r="K5" s="118">
        <v>265561</v>
      </c>
      <c r="L5" s="118">
        <v>266732</v>
      </c>
      <c r="M5" s="118">
        <v>252936</v>
      </c>
      <c r="N5" s="118">
        <v>229617</v>
      </c>
      <c r="O5" s="118">
        <v>224556</v>
      </c>
      <c r="P5" s="118">
        <v>219416</v>
      </c>
      <c r="Q5" s="118">
        <v>216470</v>
      </c>
      <c r="R5" s="118">
        <f>'2016'!V3</f>
        <v>220192</v>
      </c>
      <c r="S5" s="118">
        <f>'2017'!V3</f>
        <v>216957</v>
      </c>
      <c r="T5" s="118">
        <f>'2018'!V3</f>
        <v>214704</v>
      </c>
      <c r="U5" s="54">
        <f>SUM(C5:T5)</f>
        <v>4788957</v>
      </c>
      <c r="V5" s="31"/>
    </row>
    <row r="6" spans="1:36" s="2" customFormat="1" ht="12" x14ac:dyDescent="0.25">
      <c r="A6" s="132" t="s">
        <v>17</v>
      </c>
      <c r="B6" s="132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0">
        <v>136</v>
      </c>
      <c r="S6" s="54">
        <f>'2017'!V4</f>
        <v>139</v>
      </c>
      <c r="T6" s="54">
        <f>'2018'!V4</f>
        <v>125</v>
      </c>
      <c r="U6" s="54">
        <f t="shared" ref="U6:U26" si="0">SUM(C6:T6)</f>
        <v>4375</v>
      </c>
      <c r="V6" s="21"/>
    </row>
    <row r="7" spans="1:36" s="2" customFormat="1" ht="12" x14ac:dyDescent="0.25">
      <c r="A7" s="132" t="s">
        <v>18</v>
      </c>
      <c r="B7" s="133"/>
      <c r="C7" s="54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0">
        <v>975</v>
      </c>
      <c r="S7" s="54">
        <f>'2017'!V5</f>
        <v>978</v>
      </c>
      <c r="T7" s="54">
        <f>'2018'!V5</f>
        <v>1039</v>
      </c>
      <c r="U7" s="54">
        <f t="shared" si="0"/>
        <v>20370</v>
      </c>
      <c r="V7" s="21"/>
    </row>
    <row r="8" spans="1:36" s="2" customFormat="1" ht="12" x14ac:dyDescent="0.25">
      <c r="A8" s="132" t="s">
        <v>19</v>
      </c>
      <c r="B8" s="132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0">
        <v>925</v>
      </c>
      <c r="S8" s="54">
        <f>'2017'!V6</f>
        <v>863</v>
      </c>
      <c r="T8" s="54">
        <f>'2018'!V6</f>
        <v>841</v>
      </c>
      <c r="U8" s="54">
        <f t="shared" si="0"/>
        <v>23355</v>
      </c>
      <c r="V8" s="21"/>
    </row>
    <row r="9" spans="1:36" s="2" customFormat="1" ht="12" x14ac:dyDescent="0.25">
      <c r="A9" s="132" t="s">
        <v>20</v>
      </c>
      <c r="B9" s="133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0">
        <v>1377</v>
      </c>
      <c r="S9" s="54">
        <f>'2017'!V7</f>
        <v>1381</v>
      </c>
      <c r="T9" s="54">
        <f>'2018'!V7</f>
        <v>1337</v>
      </c>
      <c r="U9" s="54">
        <f t="shared" si="0"/>
        <v>39063</v>
      </c>
      <c r="V9" s="43">
        <f>O7+O9+O10+O11</f>
        <v>3793</v>
      </c>
      <c r="W9" s="43">
        <f>P7+P9+P10+P11</f>
        <v>3686</v>
      </c>
      <c r="X9" s="43">
        <f>U7+U9+U10+U11</f>
        <v>84716</v>
      </c>
    </row>
    <row r="10" spans="1:36" s="2" customFormat="1" ht="12" x14ac:dyDescent="0.25">
      <c r="A10" s="132" t="s">
        <v>21</v>
      </c>
      <c r="B10" s="132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0">
        <v>1052</v>
      </c>
      <c r="S10" s="54">
        <f>'2017'!V8</f>
        <v>1047</v>
      </c>
      <c r="T10" s="54">
        <f>'2018'!V8</f>
        <v>1060</v>
      </c>
      <c r="U10" s="54">
        <f t="shared" si="0"/>
        <v>20010</v>
      </c>
      <c r="V10" s="2">
        <f>O5/V9</f>
        <v>59.202741892960717</v>
      </c>
      <c r="W10" s="2">
        <f>P5/W9</f>
        <v>59.52685838307108</v>
      </c>
      <c r="X10" s="2">
        <f>U5/X9</f>
        <v>56.529545776476695</v>
      </c>
    </row>
    <row r="11" spans="1:36" s="2" customFormat="1" ht="12" x14ac:dyDescent="0.25">
      <c r="A11" s="132" t="s">
        <v>22</v>
      </c>
      <c r="B11" s="133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0">
        <v>181</v>
      </c>
      <c r="S11" s="54">
        <f>'2017'!V9</f>
        <v>168</v>
      </c>
      <c r="T11" s="54">
        <f>'2018'!V9</f>
        <v>172</v>
      </c>
      <c r="U11" s="54">
        <f t="shared" si="0"/>
        <v>5273</v>
      </c>
      <c r="V11" s="21"/>
    </row>
    <row r="12" spans="1:36" s="2" customFormat="1" ht="12" x14ac:dyDescent="0.25">
      <c r="A12" s="132" t="s">
        <v>23</v>
      </c>
      <c r="B12" s="133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0">
        <v>16403</v>
      </c>
      <c r="S12" s="54">
        <f>'2017'!V10</f>
        <v>16367</v>
      </c>
      <c r="T12" s="54">
        <f>'2018'!V10</f>
        <v>16687</v>
      </c>
      <c r="U12" s="54">
        <f t="shared" si="0"/>
        <v>386591</v>
      </c>
      <c r="V12" s="21"/>
    </row>
    <row r="13" spans="1:36" s="2" customFormat="1" ht="12" x14ac:dyDescent="0.25">
      <c r="A13" s="132" t="s">
        <v>24</v>
      </c>
      <c r="B13" s="133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0">
        <v>348</v>
      </c>
      <c r="S13" s="54">
        <f>'2017'!V11</f>
        <v>302</v>
      </c>
      <c r="T13" s="54">
        <f>'2018'!V11</f>
        <v>293</v>
      </c>
      <c r="U13" s="54">
        <f t="shared" si="0"/>
        <v>12738</v>
      </c>
      <c r="V13" s="21"/>
    </row>
    <row r="14" spans="1:36" s="2" customFormat="1" ht="12" x14ac:dyDescent="0.25">
      <c r="A14" s="132" t="s">
        <v>25</v>
      </c>
      <c r="B14" s="133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0">
        <v>1482</v>
      </c>
      <c r="S14" s="54">
        <f>'2017'!V12</f>
        <v>1487</v>
      </c>
      <c r="T14" s="54">
        <f>'2018'!V12</f>
        <v>1284</v>
      </c>
      <c r="U14" s="54">
        <f t="shared" si="0"/>
        <v>38818</v>
      </c>
      <c r="V14" s="21"/>
    </row>
    <row r="15" spans="1:36" s="2" customFormat="1" ht="12" x14ac:dyDescent="0.25">
      <c r="A15" s="132" t="s">
        <v>26</v>
      </c>
      <c r="B15" s="133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0">
        <v>1133</v>
      </c>
      <c r="S15" s="54">
        <f>'2017'!V13</f>
        <v>1151</v>
      </c>
      <c r="T15" s="54">
        <f>'2018'!V13</f>
        <v>1076</v>
      </c>
      <c r="U15" s="54">
        <f t="shared" si="0"/>
        <v>21227</v>
      </c>
      <c r="V15" s="21"/>
    </row>
    <row r="16" spans="1:36" s="2" customFormat="1" ht="12" x14ac:dyDescent="0.25">
      <c r="A16" s="132" t="s">
        <v>27</v>
      </c>
      <c r="B16" s="133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0">
        <v>1276</v>
      </c>
      <c r="S16" s="54">
        <f>'2017'!V14</f>
        <v>1430</v>
      </c>
      <c r="T16" s="54">
        <f>'2018'!V14</f>
        <v>1689</v>
      </c>
      <c r="U16" s="54">
        <f t="shared" si="0"/>
        <v>23535</v>
      </c>
      <c r="V16" s="21"/>
    </row>
    <row r="17" spans="1:24" s="2" customFormat="1" ht="12" x14ac:dyDescent="0.25">
      <c r="A17" s="132" t="s">
        <v>28</v>
      </c>
      <c r="B17" s="133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0">
        <v>428</v>
      </c>
      <c r="S17" s="54">
        <f>'2017'!V15</f>
        <v>413</v>
      </c>
      <c r="T17" s="54">
        <f>'2018'!V15</f>
        <v>380</v>
      </c>
      <c r="U17" s="54">
        <f t="shared" si="0"/>
        <v>8720</v>
      </c>
      <c r="V17" s="21"/>
    </row>
    <row r="18" spans="1:24" s="2" customFormat="1" ht="12" x14ac:dyDescent="0.25">
      <c r="A18" s="132" t="s">
        <v>29</v>
      </c>
      <c r="B18" s="133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0">
        <v>17394</v>
      </c>
      <c r="S18" s="54">
        <f>'2017'!V16</f>
        <v>17521</v>
      </c>
      <c r="T18" s="54">
        <f>'2018'!V16</f>
        <v>16741</v>
      </c>
      <c r="U18" s="54">
        <f t="shared" si="0"/>
        <v>283618</v>
      </c>
      <c r="V18" s="21"/>
    </row>
    <row r="19" spans="1:24" s="2" customFormat="1" ht="12" x14ac:dyDescent="0.25">
      <c r="A19" s="132" t="s">
        <v>30</v>
      </c>
      <c r="B19" s="133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0">
        <v>11301</v>
      </c>
      <c r="S19" s="54">
        <f>'2017'!V17</f>
        <v>10825</v>
      </c>
      <c r="T19" s="54">
        <f>'2018'!V17</f>
        <v>9883</v>
      </c>
      <c r="U19" s="54">
        <f t="shared" si="0"/>
        <v>514142</v>
      </c>
      <c r="V19" s="21"/>
    </row>
    <row r="20" spans="1:24" s="2" customFormat="1" ht="12" x14ac:dyDescent="0.25">
      <c r="A20" s="132" t="s">
        <v>31</v>
      </c>
      <c r="B20" s="133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0">
        <v>37676</v>
      </c>
      <c r="S20" s="54">
        <f>'2017'!V18</f>
        <v>39521</v>
      </c>
      <c r="T20" s="54">
        <f>'2018'!V18</f>
        <v>37698</v>
      </c>
      <c r="U20" s="54">
        <f t="shared" si="0"/>
        <v>706214</v>
      </c>
      <c r="V20" s="21"/>
    </row>
    <row r="21" spans="1:24" s="2" customFormat="1" ht="12" x14ac:dyDescent="0.25">
      <c r="A21" s="132" t="s">
        <v>32</v>
      </c>
      <c r="B21" s="133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0">
        <v>5117</v>
      </c>
      <c r="S21" s="54">
        <f>'2017'!V19</f>
        <v>5371</v>
      </c>
      <c r="T21" s="54">
        <f>'2018'!V19</f>
        <v>5153</v>
      </c>
      <c r="U21" s="54">
        <f t="shared" si="0"/>
        <v>157106</v>
      </c>
      <c r="V21" s="21"/>
    </row>
    <row r="22" spans="1:24" s="2" customFormat="1" ht="12" x14ac:dyDescent="0.25">
      <c r="A22" s="132" t="s">
        <v>33</v>
      </c>
      <c r="B22" s="133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0">
        <v>374</v>
      </c>
      <c r="S22" s="54">
        <f>'2017'!V20</f>
        <v>343</v>
      </c>
      <c r="T22" s="54">
        <f>'2018'!V20</f>
        <v>317</v>
      </c>
      <c r="U22" s="54">
        <f t="shared" si="0"/>
        <v>13289</v>
      </c>
      <c r="V22" s="21"/>
    </row>
    <row r="23" spans="1:24" s="2" customFormat="1" ht="12" x14ac:dyDescent="0.25">
      <c r="A23" s="132" t="s">
        <v>34</v>
      </c>
      <c r="B23" s="133"/>
      <c r="C23" s="32">
        <v>62</v>
      </c>
      <c r="D23" s="32">
        <v>51</v>
      </c>
      <c r="E23" s="32">
        <v>38</v>
      </c>
      <c r="F23" s="32">
        <v>30</v>
      </c>
      <c r="G23" s="32">
        <v>32</v>
      </c>
      <c r="H23" s="32">
        <v>39</v>
      </c>
      <c r="I23" s="32">
        <v>43</v>
      </c>
      <c r="J23" s="32">
        <v>41</v>
      </c>
      <c r="K23" s="32">
        <v>65</v>
      </c>
      <c r="L23" s="32">
        <v>87</v>
      </c>
      <c r="M23" s="32">
        <v>293</v>
      </c>
      <c r="N23" s="32">
        <v>20</v>
      </c>
      <c r="O23" s="32">
        <v>18</v>
      </c>
      <c r="P23" s="32">
        <v>48</v>
      </c>
      <c r="Q23" s="32">
        <v>31</v>
      </c>
      <c r="R23" s="32">
        <v>22</v>
      </c>
      <c r="S23" s="32">
        <f>'2017'!V21</f>
        <v>22</v>
      </c>
      <c r="T23" s="32">
        <f>'2018'!V21</f>
        <v>16</v>
      </c>
      <c r="U23" s="54">
        <f t="shared" si="0"/>
        <v>958</v>
      </c>
      <c r="V23" s="33"/>
    </row>
    <row r="24" spans="1:24" s="2" customFormat="1" ht="12" x14ac:dyDescent="0.25">
      <c r="A24" s="132" t="s">
        <v>35</v>
      </c>
      <c r="B24" s="133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0">
        <v>1616</v>
      </c>
      <c r="S24" s="54">
        <f>'2017'!V22</f>
        <v>1706</v>
      </c>
      <c r="T24" s="54">
        <f>'2018'!V22</f>
        <v>1727</v>
      </c>
      <c r="U24" s="54">
        <f t="shared" si="0"/>
        <v>22798</v>
      </c>
      <c r="V24" s="21"/>
      <c r="X24" s="2">
        <f>O24/L24*100</f>
        <v>141.43646408839777</v>
      </c>
    </row>
    <row r="25" spans="1:24" s="2" customFormat="1" ht="12" x14ac:dyDescent="0.25">
      <c r="A25" s="132" t="s">
        <v>36</v>
      </c>
      <c r="B25" s="133"/>
      <c r="C25" s="95">
        <v>0</v>
      </c>
      <c r="D25" s="95">
        <v>0</v>
      </c>
      <c r="E25" s="20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0">
        <v>589</v>
      </c>
      <c r="S25" s="54">
        <f>'2017'!V23</f>
        <v>637</v>
      </c>
      <c r="T25" s="54">
        <f>'2018'!V23</f>
        <v>610</v>
      </c>
      <c r="U25" s="54">
        <f t="shared" si="0"/>
        <v>9602</v>
      </c>
      <c r="V25" s="21"/>
    </row>
    <row r="26" spans="1:24" s="2" customFormat="1" ht="12" x14ac:dyDescent="0.25">
      <c r="A26" s="132" t="s">
        <v>37</v>
      </c>
      <c r="B26" s="133"/>
      <c r="C26" s="20">
        <v>3126</v>
      </c>
      <c r="D26" s="20">
        <v>4102</v>
      </c>
      <c r="E26" s="20">
        <v>5441</v>
      </c>
      <c r="F26" s="20">
        <v>5557</v>
      </c>
      <c r="G26" s="20">
        <v>5683</v>
      </c>
      <c r="H26" s="20">
        <v>4941</v>
      </c>
      <c r="I26" s="20">
        <v>4733</v>
      </c>
      <c r="J26" s="20">
        <v>3668</v>
      </c>
      <c r="K26" s="20">
        <v>3522</v>
      </c>
      <c r="L26" s="20">
        <v>4315</v>
      </c>
      <c r="M26" s="20">
        <v>6776</v>
      </c>
      <c r="N26" s="20">
        <v>5592</v>
      </c>
      <c r="O26" s="20">
        <v>5550</v>
      </c>
      <c r="P26" s="20">
        <v>5584</v>
      </c>
      <c r="Q26" s="20">
        <v>5472</v>
      </c>
      <c r="R26" s="95">
        <v>0</v>
      </c>
      <c r="S26" s="95">
        <v>0</v>
      </c>
      <c r="T26" s="120">
        <v>0</v>
      </c>
      <c r="U26" s="54">
        <f t="shared" si="0"/>
        <v>74062</v>
      </c>
      <c r="V26" s="21"/>
    </row>
    <row r="27" spans="1:24" s="2" customFormat="1" ht="12" x14ac:dyDescent="0.25">
      <c r="A27" s="134" t="s">
        <v>40</v>
      </c>
      <c r="B27" s="135"/>
      <c r="C27" s="55">
        <f>SUM(C5:C26)</f>
        <v>496331</v>
      </c>
      <c r="D27" s="56">
        <f t="shared" ref="D27:R27" si="1">SUM(D5:D26)</f>
        <v>504339</v>
      </c>
      <c r="E27" s="22">
        <f t="shared" si="1"/>
        <v>481025</v>
      </c>
      <c r="F27" s="22">
        <f t="shared" si="1"/>
        <v>464014</v>
      </c>
      <c r="G27" s="22">
        <f t="shared" si="1"/>
        <v>456275</v>
      </c>
      <c r="H27" s="22">
        <f t="shared" si="1"/>
        <v>450669</v>
      </c>
      <c r="I27" s="22">
        <f t="shared" si="1"/>
        <v>437465</v>
      </c>
      <c r="J27" s="22">
        <f t="shared" si="1"/>
        <v>411160</v>
      </c>
      <c r="K27" s="22">
        <f t="shared" si="1"/>
        <v>402176</v>
      </c>
      <c r="L27" s="22">
        <f t="shared" si="1"/>
        <v>397617</v>
      </c>
      <c r="M27" s="22">
        <f t="shared" si="1"/>
        <v>386654</v>
      </c>
      <c r="N27" s="22">
        <f t="shared" si="1"/>
        <v>349620</v>
      </c>
      <c r="O27" s="22">
        <f t="shared" si="1"/>
        <v>335639</v>
      </c>
      <c r="P27" s="22">
        <f t="shared" si="1"/>
        <v>327398</v>
      </c>
      <c r="Q27" s="55">
        <f t="shared" si="1"/>
        <v>322981</v>
      </c>
      <c r="R27" s="55">
        <f t="shared" si="1"/>
        <v>319997</v>
      </c>
      <c r="S27" s="55">
        <f>'2017'!V24</f>
        <v>318629</v>
      </c>
      <c r="T27" s="34">
        <f>'2018'!V24</f>
        <v>312832</v>
      </c>
      <c r="U27" s="42">
        <f>SUM(U5:U26)</f>
        <v>7174821</v>
      </c>
      <c r="V27" s="46"/>
    </row>
    <row r="28" spans="1:24" x14ac:dyDescent="0.3">
      <c r="A28" s="53" t="s">
        <v>59</v>
      </c>
      <c r="B28" s="1"/>
      <c r="C28" s="6"/>
      <c r="D28" s="6"/>
      <c r="E28" s="6"/>
      <c r="F28" s="6"/>
      <c r="G28" s="6"/>
      <c r="H28" s="4"/>
      <c r="I28" s="4"/>
      <c r="J28" s="4"/>
      <c r="K28" s="4"/>
      <c r="L28" s="4"/>
      <c r="M28" s="6"/>
      <c r="N28" s="6"/>
      <c r="O28" s="6"/>
      <c r="P28" s="6"/>
      <c r="Q28" s="6"/>
      <c r="R28" s="6"/>
      <c r="S28" s="6"/>
      <c r="T28" s="6"/>
      <c r="U28" s="6"/>
      <c r="V28" s="47"/>
    </row>
    <row r="30" spans="1:24" x14ac:dyDescent="0.3">
      <c r="E30" s="11"/>
    </row>
  </sheetData>
  <mergeCells count="25">
    <mergeCell ref="A1:AJ1"/>
    <mergeCell ref="A4:B4"/>
    <mergeCell ref="A5:B5"/>
    <mergeCell ref="A6:B6"/>
    <mergeCell ref="A7:B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7:B27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workbookViewId="0">
      <selection activeCell="T5" sqref="T5:U27"/>
    </sheetView>
  </sheetViews>
  <sheetFormatPr defaultRowHeight="14.4" x14ac:dyDescent="0.3"/>
  <cols>
    <col min="1" max="1" width="20.6640625" customWidth="1"/>
    <col min="2" max="2" width="1" customWidth="1"/>
    <col min="3" max="3" width="6.5546875" style="5" bestFit="1" customWidth="1"/>
    <col min="4" max="16" width="6.5546875" bestFit="1" customWidth="1"/>
    <col min="17" max="20" width="6.5546875" customWidth="1"/>
    <col min="21" max="21" width="7.88671875" bestFit="1" customWidth="1"/>
  </cols>
  <sheetData>
    <row r="1" spans="1:36" x14ac:dyDescent="0.3">
      <c r="A1" s="136" t="s">
        <v>91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36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119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pans="1:36" ht="15.6" x14ac:dyDescent="0.3">
      <c r="A3" s="25" t="s">
        <v>57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6" ht="33.9" customHeight="1" x14ac:dyDescent="0.3">
      <c r="A4" s="130" t="s">
        <v>15</v>
      </c>
      <c r="B4" s="131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 t="s">
        <v>41</v>
      </c>
      <c r="V4" s="2"/>
    </row>
    <row r="5" spans="1:36" s="2" customFormat="1" ht="12" x14ac:dyDescent="0.25">
      <c r="A5" s="132" t="s">
        <v>16</v>
      </c>
      <c r="B5" s="133"/>
      <c r="C5" s="50">
        <f>'Valori assoluti'!C5/'Valori assoluti'!C27*100</f>
        <v>67.699579514477236</v>
      </c>
      <c r="D5" s="50">
        <f>'Valori assoluti'!D5/'Valori assoluti'!D27*100</f>
        <v>68.509673057209525</v>
      </c>
      <c r="E5" s="50">
        <f>'Valori assoluti'!E5/'Valori assoluti'!E27*100</f>
        <v>66.593836079205857</v>
      </c>
      <c r="F5" s="50">
        <f>'Valori assoluti'!F5/'Valori assoluti'!F27*100</f>
        <v>66.160288267164361</v>
      </c>
      <c r="G5" s="50">
        <f>'Valori assoluti'!G5/'Valori assoluti'!G27*100</f>
        <v>66.338721165963506</v>
      </c>
      <c r="H5" s="50">
        <f>'Valori assoluti'!H5/'Valori assoluti'!H27*100</f>
        <v>65.791967053425012</v>
      </c>
      <c r="I5" s="50">
        <f>'Valori assoluti'!I5/'Valori assoluti'!I27*100</f>
        <v>65.017315670967974</v>
      </c>
      <c r="J5" s="50">
        <f>'Valori assoluti'!J5/'Valori assoluti'!J27*100</f>
        <v>65.506372215196023</v>
      </c>
      <c r="K5" s="50">
        <f>'Valori assoluti'!K5/'Valori assoluti'!K27*100</f>
        <v>66.031041136218974</v>
      </c>
      <c r="L5" s="50">
        <f>'Valori assoluti'!L5/'Valori assoluti'!L27*100</f>
        <v>67.082644856733992</v>
      </c>
      <c r="M5" s="50">
        <f>'Valori assoluti'!M5/'Valori assoluti'!M27*100</f>
        <v>65.416625717049342</v>
      </c>
      <c r="N5" s="50">
        <f>'Valori assoluti'!N5/'Valori assoluti'!N27*100</f>
        <v>65.676162690921572</v>
      </c>
      <c r="O5" s="50">
        <f>'Valori assoluti'!O5/'Valori assoluti'!O27*100</f>
        <v>66.90402486004308</v>
      </c>
      <c r="P5" s="50">
        <f>'Valori assoluti'!P5/'Valori assoluti'!P27*100</f>
        <v>67.018124728923212</v>
      </c>
      <c r="Q5" s="50">
        <f>'Valori assoluti'!Q5/'Valori assoluti'!Q27*100</f>
        <v>67.022518352472744</v>
      </c>
      <c r="R5" s="50">
        <f>'Valori assoluti'!R5/'Valori assoluti'!R27*100</f>
        <v>68.81064509979781</v>
      </c>
      <c r="S5" s="50">
        <f>'Valori assoluti'!S5/'Valori assoluti'!S27*100</f>
        <v>68.090788974010536</v>
      </c>
      <c r="T5" s="50">
        <f>'Valori assoluti'!T5/'Valori assoluti'!T27*100</f>
        <v>68.632364975450074</v>
      </c>
      <c r="U5" s="50">
        <f>'Valori assoluti'!U5/'Valori assoluti'!U27*100</f>
        <v>66.746710475425104</v>
      </c>
    </row>
    <row r="6" spans="1:36" s="2" customFormat="1" ht="12" x14ac:dyDescent="0.25">
      <c r="A6" s="132" t="s">
        <v>17</v>
      </c>
      <c r="B6" s="132"/>
      <c r="C6" s="29">
        <f>'Valori assoluti'!C6/'Valori assoluti'!C27*100</f>
        <v>5.0571090663287202E-2</v>
      </c>
      <c r="D6" s="29">
        <f>'Valori assoluti'!D6/'Valori assoluti'!D27*100</f>
        <v>5.2940581632592368E-2</v>
      </c>
      <c r="E6" s="29">
        <f>'Valori assoluti'!E6/'Valori assoluti'!E27*100</f>
        <v>7.3177069798866998E-2</v>
      </c>
      <c r="F6" s="29">
        <f>'Valori assoluti'!F6/'Valori assoluti'!F27*100</f>
        <v>8.3402655954346205E-2</v>
      </c>
      <c r="G6" s="29">
        <f>'Valori assoluti'!G6/'Valori assoluti'!G27*100</f>
        <v>8.4159772067283978E-2</v>
      </c>
      <c r="H6" s="29">
        <f>'Valori assoluti'!H6/'Valori assoluti'!H27*100</f>
        <v>3.4171420710099876E-2</v>
      </c>
      <c r="I6" s="29">
        <f>'Valori assoluti'!I6/'Valori assoluti'!I27*100</f>
        <v>0.10263678237116111</v>
      </c>
      <c r="J6" s="29">
        <f>'Valori assoluti'!J6/'Valori assoluti'!J27*100</f>
        <v>0.1009339429905633</v>
      </c>
      <c r="K6" s="29">
        <f>'Valori assoluti'!K6/'Valori assoluti'!K27*100</f>
        <v>9.2745464672183323E-2</v>
      </c>
      <c r="L6" s="29">
        <f>'Valori assoluti'!L6/'Valori assoluti'!L27*100</f>
        <v>3.5461260459185601E-2</v>
      </c>
      <c r="M6" s="29">
        <f>'Valori assoluti'!M6/'Valori assoluti'!M27*100</f>
        <v>5.81915614477026E-2</v>
      </c>
      <c r="N6" s="29">
        <f>'Valori assoluti'!N6/'Valori assoluti'!N27*100</f>
        <v>4.8624220582346549E-2</v>
      </c>
      <c r="O6" s="29">
        <f>'Valori assoluti'!O6/'Valori assoluti'!O27*100</f>
        <v>3.9923846752016302E-2</v>
      </c>
      <c r="P6" s="29">
        <f>'Valori assoluti'!P6/'Valori assoluti'!P27*100</f>
        <v>4.76484279073177E-2</v>
      </c>
      <c r="Q6" s="29">
        <f>'Valori assoluti'!Q6/'Valori assoluti'!Q27*100</f>
        <v>3.6225041101488942E-2</v>
      </c>
      <c r="R6" s="29">
        <f>'Valori assoluti'!R6/'Valori assoluti'!R27*100</f>
        <v>4.2500398441235383E-2</v>
      </c>
      <c r="S6" s="29">
        <f>'Valori assoluti'!S6/'Valori assoluti'!S27*100</f>
        <v>4.3624403302900863E-2</v>
      </c>
      <c r="T6" s="29">
        <f>'Valori assoluti'!T6/'Valori assoluti'!T27*100</f>
        <v>3.9957549099836336E-2</v>
      </c>
      <c r="U6" s="29">
        <f>'Valori assoluti'!U6/'Valori assoluti'!U27*100</f>
        <v>6.0977130997414426E-2</v>
      </c>
    </row>
    <row r="7" spans="1:36" s="2" customFormat="1" ht="12" x14ac:dyDescent="0.25">
      <c r="A7" s="132" t="s">
        <v>18</v>
      </c>
      <c r="B7" s="133"/>
      <c r="C7" s="29">
        <f>'Valori assoluti'!C7/'Valori assoluti'!C27*100</f>
        <v>0.26897372922505342</v>
      </c>
      <c r="D7" s="29">
        <f>'Valori assoluti'!D7/'Valori assoluti'!D27*100</f>
        <v>0.24586637162702071</v>
      </c>
      <c r="E7" s="29">
        <f>'Valori assoluti'!E7/'Valori assoluti'!E27*100</f>
        <v>0.2669299932435944</v>
      </c>
      <c r="F7" s="29">
        <f>'Valori assoluti'!F7/'Valori assoluti'!F27*100</f>
        <v>0.24762183899623719</v>
      </c>
      <c r="G7" s="29">
        <f>'Valori assoluti'!G7/'Valori assoluti'!G27*100</f>
        <v>0.26058846090625171</v>
      </c>
      <c r="H7" s="29">
        <f>'Valori assoluti'!H7/'Valori assoluti'!H27*100</f>
        <v>0.27625596613035286</v>
      </c>
      <c r="I7" s="29">
        <f>'Valori assoluti'!I7/'Valori assoluti'!I27*100</f>
        <v>0.28070817093938943</v>
      </c>
      <c r="J7" s="29">
        <f>'Valori assoluti'!J7/'Valori assoluti'!J27*100</f>
        <v>0.28358789765541398</v>
      </c>
      <c r="K7" s="29">
        <f>'Valori assoluti'!K7/'Valori assoluti'!K27*100</f>
        <v>0.2871876989178867</v>
      </c>
      <c r="L7" s="29">
        <f>'Valori assoluti'!L7/'Valori assoluti'!L27*100</f>
        <v>0.27765412444638937</v>
      </c>
      <c r="M7" s="29">
        <f>'Valori assoluti'!M7/'Valori assoluti'!M27*100</f>
        <v>0.30311337785203307</v>
      </c>
      <c r="N7" s="29">
        <f>'Valori assoluti'!N7/'Valori assoluti'!N27*100</f>
        <v>0.3206338310165322</v>
      </c>
      <c r="O7" s="29">
        <f>'Valori assoluti'!O7/'Valori assoluti'!O27*100</f>
        <v>0.30062060725958545</v>
      </c>
      <c r="P7" s="29">
        <f>'Valori assoluti'!P7/'Valori assoluti'!P27*100</f>
        <v>0.31124197459972264</v>
      </c>
      <c r="Q7" s="29">
        <f>'Valori assoluti'!Q7/'Valori assoluti'!Q27*100</f>
        <v>0.29785033794557575</v>
      </c>
      <c r="R7" s="29">
        <f>'Valori assoluti'!R7/'Valori assoluti'!R27*100</f>
        <v>0.30469035647209197</v>
      </c>
      <c r="S7" s="29">
        <f>'Valori assoluti'!S7/'Valori assoluti'!S27*100</f>
        <v>0.30694004626069815</v>
      </c>
      <c r="T7" s="29">
        <f>'Valori assoluti'!T7/'Valori assoluti'!T27*100</f>
        <v>0.33212714811783961</v>
      </c>
      <c r="U7" s="29">
        <f>'Valori assoluti'!U7/'Valori assoluti'!U27*100</f>
        <v>0.28390952192396157</v>
      </c>
    </row>
    <row r="8" spans="1:36" s="2" customFormat="1" ht="12" x14ac:dyDescent="0.25">
      <c r="A8" s="132" t="s">
        <v>19</v>
      </c>
      <c r="B8" s="132"/>
      <c r="C8" s="29">
        <f>'Valori assoluti'!C8/'Valori assoluti'!C27*100</f>
        <v>0.37192921659134731</v>
      </c>
      <c r="D8" s="29">
        <f>'Valori assoluti'!D8/'Valori assoluti'!D27*100</f>
        <v>0.35888559084266736</v>
      </c>
      <c r="E8" s="29">
        <f>'Valori assoluti'!E8/'Valori assoluti'!E27*100</f>
        <v>0.35237253780988514</v>
      </c>
      <c r="F8" s="29">
        <f>'Valori assoluti'!F8/'Valori assoluti'!F27*100</f>
        <v>0.35968742322429925</v>
      </c>
      <c r="G8" s="29">
        <f>'Valori assoluti'!G8/'Valori assoluti'!G27*100</f>
        <v>0.35461070626267049</v>
      </c>
      <c r="H8" s="29">
        <f>'Valori assoluti'!H8/'Valori assoluti'!H27*100</f>
        <v>0.37566373546882526</v>
      </c>
      <c r="I8" s="29">
        <f>'Valori assoluti'!I8/'Valori assoluti'!I27*100</f>
        <v>0.31202496199695978</v>
      </c>
      <c r="J8" s="29">
        <f>'Valori assoluti'!J8/'Valori assoluti'!J27*100</f>
        <v>0.29988325712617958</v>
      </c>
      <c r="K8" s="29">
        <f>'Valori assoluti'!K8/'Valori assoluti'!K27*100</f>
        <v>0.30160924570337366</v>
      </c>
      <c r="L8" s="29">
        <f>'Valori assoluti'!L8/'Valori assoluti'!L27*100</f>
        <v>0.30456444266718979</v>
      </c>
      <c r="M8" s="29">
        <f>'Valori assoluti'!M8/'Valori assoluti'!M27*100</f>
        <v>0.29431998634438028</v>
      </c>
      <c r="N8" s="29">
        <f>'Valori assoluti'!N8/'Valori assoluti'!N27*100</f>
        <v>0.34437389165379556</v>
      </c>
      <c r="O8" s="29">
        <f>'Valori assoluti'!O8/'Valori assoluti'!O27*100</f>
        <v>0.30479175542770653</v>
      </c>
      <c r="P8" s="29">
        <f>'Valori assoluti'!P8/'Valori assoluti'!P27*100</f>
        <v>0.31796162468921618</v>
      </c>
      <c r="Q8" s="29">
        <f>'Valori assoluti'!Q8/'Valori assoluti'!Q27*100</f>
        <v>0.29939841662512656</v>
      </c>
      <c r="R8" s="29">
        <f>'Valori assoluti'!R8/'Valori assoluti'!R27*100</f>
        <v>0.28906520998634361</v>
      </c>
      <c r="S8" s="29">
        <f>'Valori assoluti'!S8/'Valori assoluti'!S27*100</f>
        <v>0.27084791403167946</v>
      </c>
      <c r="T8" s="29">
        <f>'Valori assoluti'!T8/'Valori assoluti'!T27*100</f>
        <v>0.26883439034369888</v>
      </c>
      <c r="U8" s="29">
        <f>'Valori assoluti'!U8/'Valori assoluti'!U27*100</f>
        <v>0.32551334730162607</v>
      </c>
    </row>
    <row r="9" spans="1:36" s="2" customFormat="1" ht="12" x14ac:dyDescent="0.25">
      <c r="A9" s="132" t="s">
        <v>20</v>
      </c>
      <c r="B9" s="133"/>
      <c r="C9" s="29">
        <f>'Valori assoluti'!C9/'Valori assoluti'!C27*100</f>
        <v>0.78657186434053084</v>
      </c>
      <c r="D9" s="29">
        <f>'Valori assoluti'!D9/'Valori assoluti'!D27*100</f>
        <v>0.71023656707095817</v>
      </c>
      <c r="E9" s="29">
        <f>'Valori assoluti'!E9/'Valori assoluti'!E27*100</f>
        <v>0.66150407982953063</v>
      </c>
      <c r="F9" s="29">
        <f>'Valori assoluti'!F9/'Valori assoluti'!F27*100</f>
        <v>0.66312654359566736</v>
      </c>
      <c r="G9" s="29">
        <f>'Valori assoluti'!G9/'Valori assoluti'!G27*100</f>
        <v>0.53958687195222177</v>
      </c>
      <c r="H9" s="29">
        <f>'Valori assoluti'!H9/'Valori assoluti'!H27*100</f>
        <v>0.68342841420199751</v>
      </c>
      <c r="I9" s="29">
        <f>'Valori assoluti'!I9/'Valori assoluti'!I27*100</f>
        <v>0.4955825037431566</v>
      </c>
      <c r="J9" s="29">
        <f>'Valori assoluti'!J9/'Valori assoluti'!J27*100</f>
        <v>0.52364043194863319</v>
      </c>
      <c r="K9" s="29">
        <f>'Valori assoluti'!K9/'Valori assoluti'!K27*100</f>
        <v>0.48859205919796306</v>
      </c>
      <c r="L9" s="29">
        <f>'Valori assoluti'!L9/'Valori assoluti'!L27*100</f>
        <v>0.54449382194423279</v>
      </c>
      <c r="M9" s="29">
        <f>'Valori assoluti'!M9/'Valori assoluti'!M27*100</f>
        <v>0.41458254666963229</v>
      </c>
      <c r="N9" s="29">
        <f>'Valori assoluti'!N9/'Valori assoluti'!N27*100</f>
        <v>0.44162233281848867</v>
      </c>
      <c r="O9" s="29">
        <f>'Valori assoluti'!O9/'Valori assoluti'!O27*100</f>
        <v>0.43171383540053448</v>
      </c>
      <c r="P9" s="29">
        <f>'Valori assoluti'!P9/'Valori assoluti'!P27*100</f>
        <v>0.41845093739118749</v>
      </c>
      <c r="Q9" s="29">
        <f>'Valori assoluti'!Q9/'Valori assoluti'!Q27*100</f>
        <v>0.3913542901904446</v>
      </c>
      <c r="R9" s="29">
        <f>'Valori assoluti'!R9/'Valori assoluti'!R27*100</f>
        <v>0.43031653421750826</v>
      </c>
      <c r="S9" s="29">
        <f>'Valori assoluti'!S9/'Valori assoluti'!S27*100</f>
        <v>0.43341943137630279</v>
      </c>
      <c r="T9" s="29">
        <f>'Valori assoluti'!T9/'Valori assoluti'!T27*100</f>
        <v>0.42738594517184936</v>
      </c>
      <c r="U9" s="29">
        <f>'Valori assoluti'!U9/'Valori assoluti'!U27*100</f>
        <v>0.54444563843474281</v>
      </c>
    </row>
    <row r="10" spans="1:36" s="2" customFormat="1" ht="12" x14ac:dyDescent="0.25">
      <c r="A10" s="132" t="s">
        <v>21</v>
      </c>
      <c r="B10" s="132"/>
      <c r="C10" s="29">
        <f>'Valori assoluti'!C10/'Valori assoluti'!C27*100</f>
        <v>0.27642843183278903</v>
      </c>
      <c r="D10" s="29">
        <f>'Valori assoluti'!D10/'Valori assoluti'!D27*100</f>
        <v>0.21354684051798495</v>
      </c>
      <c r="E10" s="29">
        <f>'Valori assoluti'!E10/'Valori assoluti'!E27*100</f>
        <v>0.24821994698820227</v>
      </c>
      <c r="F10" s="29">
        <f>'Valori assoluti'!F10/'Valori assoluti'!F27*100</f>
        <v>0.2344756839233299</v>
      </c>
      <c r="G10" s="29">
        <f>'Valori assoluti'!G10/'Valori assoluti'!G27*100</f>
        <v>0.24546600186291159</v>
      </c>
      <c r="H10" s="29">
        <f>'Valori assoluti'!H10/'Valori assoluti'!H27*100</f>
        <v>0.2502945620843679</v>
      </c>
      <c r="I10" s="29">
        <f>'Valori assoluti'!I10/'Valori assoluti'!I27*100</f>
        <v>0.2557918919227824</v>
      </c>
      <c r="J10" s="29">
        <f>'Valori assoluti'!J10/'Valori assoluti'!J27*100</f>
        <v>0.25756396536628079</v>
      </c>
      <c r="K10" s="29">
        <f>'Valori assoluti'!K10/'Valori assoluti'!K27*100</f>
        <v>0.22800962762571608</v>
      </c>
      <c r="L10" s="29">
        <f>'Valori assoluti'!L10/'Valori assoluti'!L27*100</f>
        <v>0.2437018537939776</v>
      </c>
      <c r="M10" s="29">
        <f>'Valori assoluti'!M10/'Valori assoluti'!M27*100</f>
        <v>0.31552757762754297</v>
      </c>
      <c r="N10" s="29">
        <f>'Valori assoluti'!N10/'Valori assoluti'!N27*100</f>
        <v>0.33550712201819116</v>
      </c>
      <c r="O10" s="29">
        <f>'Valori assoluti'!O10/'Valori assoluti'!O27*100</f>
        <v>0.34441766302485705</v>
      </c>
      <c r="P10" s="29">
        <f>'Valori assoluti'!P10/'Valori assoluti'!P27*100</f>
        <v>0.34789461145150552</v>
      </c>
      <c r="Q10" s="29">
        <f>'Valori assoluti'!Q10/'Valori assoluti'!Q27*100</f>
        <v>0.34676962421938134</v>
      </c>
      <c r="R10" s="29">
        <f>'Valori assoluti'!R10/'Valori assoluti'!R27*100</f>
        <v>0.32875308206014431</v>
      </c>
      <c r="S10" s="29">
        <f>'Valori assoluti'!S10/'Valori assoluti'!S27*100</f>
        <v>0.32859532559810939</v>
      </c>
      <c r="T10" s="29">
        <f>'Valori assoluti'!T10/'Valori assoluti'!T27*100</f>
        <v>0.3388400163666121</v>
      </c>
      <c r="U10" s="29">
        <f>'Valori assoluti'!U10/'Valori assoluti'!U27*100</f>
        <v>0.27889197514474579</v>
      </c>
    </row>
    <row r="11" spans="1:36" s="2" customFormat="1" ht="12" x14ac:dyDescent="0.25">
      <c r="A11" s="132" t="s">
        <v>22</v>
      </c>
      <c r="B11" s="133"/>
      <c r="C11" s="29">
        <f>'Valori assoluti'!C11/'Valori assoluti'!C27*100</f>
        <v>0.11161906066717572</v>
      </c>
      <c r="D11" s="29">
        <f>'Valori assoluti'!D11/'Valori assoluti'!D27*100</f>
        <v>0.10072590063429558</v>
      </c>
      <c r="E11" s="29">
        <f>'Valori assoluti'!E11/'Valori assoluti'!E27*100</f>
        <v>9.0639779637232992E-2</v>
      </c>
      <c r="F11" s="29">
        <f>'Valori assoluti'!F11/'Valori assoluti'!F27*100</f>
        <v>9.7195343243953847E-2</v>
      </c>
      <c r="G11" s="29">
        <f>'Valori assoluti'!G11/'Valori assoluti'!G27*100</f>
        <v>8.3283107774916446E-2</v>
      </c>
      <c r="H11" s="29">
        <f>'Valori assoluti'!H11/'Valori assoluti'!H27*100</f>
        <v>8.3875305379336046E-2</v>
      </c>
      <c r="I11" s="29">
        <f>'Valori assoluti'!I11/'Valori assoluti'!I27*100</f>
        <v>7.429165761832375E-2</v>
      </c>
      <c r="J11" s="29">
        <f>'Valori assoluti'!J11/'Valori assoluti'!J27*100</f>
        <v>7.3937153419593338E-2</v>
      </c>
      <c r="K11" s="29">
        <f>'Valori assoluti'!K11/'Valori assoluti'!K27*100</f>
        <v>6.6637492043284535E-2</v>
      </c>
      <c r="L11" s="29">
        <f>'Valori assoluti'!L11/'Valori assoluti'!L27*100</f>
        <v>6.0108093969825228E-2</v>
      </c>
      <c r="M11" s="29">
        <f>'Valori assoluti'!M11/'Valori assoluti'!M27*100</f>
        <v>5.5605269827804706E-2</v>
      </c>
      <c r="N11" s="29">
        <f>'Valori assoluti'!N11/'Valori assoluti'!N27*100</f>
        <v>5.8921114352725817E-2</v>
      </c>
      <c r="O11" s="29">
        <f>'Valori assoluti'!O11/'Valori assoluti'!O27*100</f>
        <v>5.3331108720976995E-2</v>
      </c>
      <c r="P11" s="29">
        <f>'Valori assoluti'!P11/'Valori assoluti'!P27*100</f>
        <v>4.8259305188180744E-2</v>
      </c>
      <c r="Q11" s="29">
        <f>'Valori assoluti'!Q11/'Valori assoluti'!Q27*100</f>
        <v>4.6751976122434445E-2</v>
      </c>
      <c r="R11" s="29">
        <f>'Valori assoluti'!R11/'Valori assoluti'!R27*100</f>
        <v>5.6563030278408859E-2</v>
      </c>
      <c r="S11" s="29">
        <f>'Valori assoluti'!S11/'Valori assoluti'!S27*100</f>
        <v>5.2725897517175144E-2</v>
      </c>
      <c r="T11" s="29">
        <f>'Valori assoluti'!T11/'Valori assoluti'!T27*100</f>
        <v>5.4981587561374799E-2</v>
      </c>
      <c r="U11" s="29">
        <f>'Valori assoluti'!U11/'Valori assoluti'!U27*100</f>
        <v>7.3493122685569442E-2</v>
      </c>
    </row>
    <row r="12" spans="1:36" s="2" customFormat="1" ht="12" x14ac:dyDescent="0.25">
      <c r="A12" s="132" t="s">
        <v>23</v>
      </c>
      <c r="B12" s="133"/>
      <c r="C12" s="29">
        <f>'Valori assoluti'!C12/'Valori assoluti'!C27*100</f>
        <v>5.1088890276851542</v>
      </c>
      <c r="D12" s="29">
        <f>'Valori assoluti'!D12/'Valori assoluti'!D27*100</f>
        <v>5.4548627014765865</v>
      </c>
      <c r="E12" s="29">
        <f>'Valori assoluti'!E12/'Valori assoluti'!E27*100</f>
        <v>5.4768463177589526</v>
      </c>
      <c r="F12" s="29">
        <f>'Valori assoluti'!F12/'Valori assoluti'!F27*100</f>
        <v>5.4733262358463319</v>
      </c>
      <c r="G12" s="29">
        <f>'Valori assoluti'!G12/'Valori assoluti'!G27*100</f>
        <v>5.5646265958029701</v>
      </c>
      <c r="H12" s="29">
        <f>'Valori assoluti'!H12/'Valori assoluti'!H27*100</f>
        <v>5.5808143005176749</v>
      </c>
      <c r="I12" s="29">
        <f>'Valori assoluti'!I12/'Valori assoluti'!I27*100</f>
        <v>5.6489090555815888</v>
      </c>
      <c r="J12" s="29">
        <f>'Valori assoluti'!J12/'Valori assoluti'!J27*100</f>
        <v>5.7179686739955251</v>
      </c>
      <c r="K12" s="29">
        <f>'Valori assoluti'!K12/'Valori assoluti'!K27*100</f>
        <v>5.4055935709739016</v>
      </c>
      <c r="L12" s="29">
        <f>'Valori assoluti'!L12/'Valori assoluti'!L27*100</f>
        <v>5.4869384357308668</v>
      </c>
      <c r="M12" s="29">
        <f>'Valori assoluti'!M12/'Valori assoluti'!M27*100</f>
        <v>5.3153465372141504</v>
      </c>
      <c r="N12" s="29">
        <f>'Valori assoluti'!N12/'Valori assoluti'!N27*100</f>
        <v>5.296607745552314</v>
      </c>
      <c r="O12" s="29">
        <f>'Valori assoluti'!O12/'Valori assoluti'!O27*100</f>
        <v>5.2288321678946721</v>
      </c>
      <c r="P12" s="29">
        <f>'Valori assoluti'!P12/'Valori assoluti'!P27*100</f>
        <v>5.2098668898404998</v>
      </c>
      <c r="Q12" s="29">
        <f>'Valori assoluti'!Q12/'Valori assoluti'!Q27*100</f>
        <v>5.1170192673872457</v>
      </c>
      <c r="R12" s="29">
        <f>'Valori assoluti'!R12/'Valori assoluti'!R27*100</f>
        <v>5.1259855561145891</v>
      </c>
      <c r="S12" s="29">
        <f>'Valori assoluti'!S12/'Valori assoluti'!S27*100</f>
        <v>5.1366950277595569</v>
      </c>
      <c r="T12" s="29">
        <f>'Valori assoluti'!T12/'Valori assoluti'!T27*100</f>
        <v>5.334172974631751</v>
      </c>
      <c r="U12" s="29">
        <f>'Valori assoluti'!U12/'Valori assoluti'!U27*100</f>
        <v>5.3881622970106156</v>
      </c>
    </row>
    <row r="13" spans="1:36" s="2" customFormat="1" ht="12" x14ac:dyDescent="0.25">
      <c r="A13" s="132" t="s">
        <v>24</v>
      </c>
      <c r="B13" s="133"/>
      <c r="C13" s="29">
        <f>'Valori assoluti'!C13/'Valori assoluti'!C27*100</f>
        <v>0.32740247939379163</v>
      </c>
      <c r="D13" s="29">
        <f>'Valori assoluti'!D13/'Valori assoluti'!D27*100</f>
        <v>0.26747881881036367</v>
      </c>
      <c r="E13" s="29">
        <f>'Valori assoluti'!E13/'Valori assoluti'!E27*100</f>
        <v>0.2415674860973962</v>
      </c>
      <c r="F13" s="29">
        <f>'Valori assoluti'!F13/'Valori assoluti'!F27*100</f>
        <v>0.21680380333352012</v>
      </c>
      <c r="G13" s="29">
        <f>'Valori assoluti'!G13/'Valori assoluti'!G27*100</f>
        <v>0.21522108377623142</v>
      </c>
      <c r="H13" s="29">
        <f>'Valori assoluti'!H13/'Valori assoluti'!H27*100</f>
        <v>0.21079772515970702</v>
      </c>
      <c r="I13" s="29">
        <f>'Valori assoluti'!I13/'Valori assoluti'!I27*100</f>
        <v>0.19292972009189308</v>
      </c>
      <c r="J13" s="29">
        <f>'Valori assoluti'!J13/'Valori assoluti'!J27*100</f>
        <v>0.16684502383500341</v>
      </c>
      <c r="K13" s="29">
        <f>'Valori assoluti'!K13/'Valori assoluti'!K27*100</f>
        <v>0.15913430935709738</v>
      </c>
      <c r="L13" s="29">
        <f>'Valori assoluti'!L13/'Valori assoluti'!L27*100</f>
        <v>0.13857556392206571</v>
      </c>
      <c r="M13" s="29">
        <f>'Valori assoluti'!M13/'Valori assoluti'!M27*100</f>
        <v>0.14690136401020035</v>
      </c>
      <c r="N13" s="29">
        <f>'Valori assoluti'!N13/'Valori assoluti'!N27*100</f>
        <v>0.11326583147417196</v>
      </c>
      <c r="O13" s="29">
        <f>'Valori assoluti'!O13/'Valori assoluti'!O27*100</f>
        <v>0.10368282589329607</v>
      </c>
      <c r="P13" s="29">
        <f>'Valori assoluti'!P13/'Valori assoluti'!P27*100</f>
        <v>0.1056817695893072</v>
      </c>
      <c r="Q13" s="29">
        <f>'Valori assoluti'!Q13/'Valori assoluti'!Q27*100</f>
        <v>0.10588858168127538</v>
      </c>
      <c r="R13" s="29">
        <f>'Valori assoluti'!R13/'Valori assoluti'!R27*100</f>
        <v>0.10875101954080819</v>
      </c>
      <c r="S13" s="29">
        <f>'Valori assoluti'!S13/'Valori assoluti'!S27*100</f>
        <v>9.4781077679683898E-2</v>
      </c>
      <c r="T13" s="29">
        <f>'Valori assoluti'!T13/'Valori assoluti'!T27*100</f>
        <v>9.3660495090016366E-2</v>
      </c>
      <c r="U13" s="29">
        <f>'Valori assoluti'!U13/'Valori assoluti'!U27*100</f>
        <v>0.17753753020458629</v>
      </c>
    </row>
    <row r="14" spans="1:36" s="2" customFormat="1" ht="12" x14ac:dyDescent="0.25">
      <c r="A14" s="132" t="s">
        <v>25</v>
      </c>
      <c r="B14" s="133"/>
      <c r="C14" s="29">
        <f>'Valori assoluti'!C14/'Valori assoluti'!C27*100</f>
        <v>0.70074204512714289</v>
      </c>
      <c r="D14" s="29">
        <f>'Valori assoluti'!D14/'Valori assoluti'!D27*100</f>
        <v>0.59126896789659333</v>
      </c>
      <c r="E14" s="29">
        <f>'Valori assoluti'!E14/'Valori assoluti'!E27*100</f>
        <v>0.56795384855257003</v>
      </c>
      <c r="F14" s="29">
        <f>'Valori assoluti'!F14/'Valori assoluti'!F27*100</f>
        <v>0.5935165749309288</v>
      </c>
      <c r="G14" s="29">
        <f>'Valori assoluti'!G14/'Valori assoluti'!G27*100</f>
        <v>0.62308914580023012</v>
      </c>
      <c r="H14" s="29">
        <f>'Valori assoluti'!H14/'Valori assoluti'!H27*100</f>
        <v>0.59489336963492045</v>
      </c>
      <c r="I14" s="29">
        <f>'Valori assoluti'!I14/'Valori assoluti'!I27*100</f>
        <v>0.62039248854194051</v>
      </c>
      <c r="J14" s="29">
        <f>'Valori assoluti'!J14/'Valori assoluti'!J27*100</f>
        <v>0.55817686545383793</v>
      </c>
      <c r="K14" s="29">
        <f>'Valori assoluti'!K14/'Valori assoluti'!K27*100</f>
        <v>0.47068944939528967</v>
      </c>
      <c r="L14" s="29">
        <f>'Valori assoluti'!L14/'Valori assoluti'!L27*100</f>
        <v>0.4874037075879552</v>
      </c>
      <c r="M14" s="29">
        <f>'Valori assoluti'!M14/'Valori assoluti'!M27*100</f>
        <v>0.48777459951274266</v>
      </c>
      <c r="N14" s="29">
        <f>'Valori assoluti'!N14/'Valori assoluti'!N27*100</f>
        <v>0.48052170928436588</v>
      </c>
      <c r="O14" s="29">
        <f>'Valori assoluti'!O14/'Valori assoluti'!O27*100</f>
        <v>0.47670264778526927</v>
      </c>
      <c r="P14" s="29">
        <f>'Valori assoluti'!P14/'Valori assoluti'!P27*100</f>
        <v>0.4868691928478488</v>
      </c>
      <c r="Q14" s="29">
        <f>'Valori assoluti'!Q14/'Valori assoluti'!Q27*100</f>
        <v>0.46287552518569208</v>
      </c>
      <c r="R14" s="29">
        <f>'Valori assoluti'!R14/'Valori assoluti'!R27*100</f>
        <v>0.46312934183757976</v>
      </c>
      <c r="S14" s="29">
        <f>'Valori assoluti'!S14/'Valori assoluti'!S27*100</f>
        <v>0.46668696195261578</v>
      </c>
      <c r="T14" s="29">
        <f>'Valori assoluti'!T14/'Valori assoluti'!T27*100</f>
        <v>0.41044394435351883</v>
      </c>
      <c r="U14" s="29">
        <f>'Valori assoluti'!U14/'Valori assoluti'!U27*100</f>
        <v>0.54103091909888756</v>
      </c>
    </row>
    <row r="15" spans="1:36" s="2" customFormat="1" ht="12" x14ac:dyDescent="0.25">
      <c r="A15" s="132" t="s">
        <v>26</v>
      </c>
      <c r="B15" s="133"/>
      <c r="C15" s="29">
        <f>'Valori assoluti'!C15/'Valori assoluti'!C27*100</f>
        <v>0.21719376786861994</v>
      </c>
      <c r="D15" s="29">
        <f>'Valori assoluti'!D15/'Valori assoluti'!D27*100</f>
        <v>0.25141819292182438</v>
      </c>
      <c r="E15" s="29">
        <f>'Valori assoluti'!E15/'Valori assoluti'!E27*100</f>
        <v>0.24489371654279923</v>
      </c>
      <c r="F15" s="29">
        <f>'Valori assoluti'!F15/'Valori assoluti'!F27*100</f>
        <v>0.27542272431435261</v>
      </c>
      <c r="G15" s="29">
        <f>'Valori assoluti'!G15/'Valori assoluti'!G27*100</f>
        <v>0.28666922360418606</v>
      </c>
      <c r="H15" s="29">
        <f>'Valori assoluti'!H15/'Valori assoluti'!H27*100</f>
        <v>0.28646301387492817</v>
      </c>
      <c r="I15" s="29">
        <f>'Valori assoluti'!I15/'Valori assoluti'!I27*100</f>
        <v>0.29076611843233174</v>
      </c>
      <c r="J15" s="29">
        <f>'Valori assoluti'!J15/'Valori assoluti'!J27*100</f>
        <v>0.30012647144663879</v>
      </c>
      <c r="K15" s="29">
        <f>'Valori assoluti'!K15/'Valori assoluti'!K27*100</f>
        <v>0.29315523551877787</v>
      </c>
      <c r="L15" s="29">
        <f>'Valori assoluti'!L15/'Valori assoluti'!L27*100</f>
        <v>0.29048053780396715</v>
      </c>
      <c r="M15" s="29">
        <f>'Valori assoluti'!M15/'Valori assoluti'!M27*100</f>
        <v>0.30440652366198206</v>
      </c>
      <c r="N15" s="29">
        <f>'Valori assoluti'!N15/'Valori assoluti'!N27*100</f>
        <v>0.31434128482352269</v>
      </c>
      <c r="O15" s="29">
        <f>'Valori assoluti'!O15/'Valori assoluti'!O27*100</f>
        <v>0.31551756500287509</v>
      </c>
      <c r="P15" s="29">
        <f>'Valori assoluti'!P15/'Valori assoluti'!P27*100</f>
        <v>0.35339250697927294</v>
      </c>
      <c r="Q15" s="29">
        <f>'Valori assoluti'!Q15/'Valori assoluti'!Q27*100</f>
        <v>0.35110424452212358</v>
      </c>
      <c r="R15" s="29">
        <f>'Valori assoluti'!R15/'Valori assoluti'!R27*100</f>
        <v>0.35406581936705656</v>
      </c>
      <c r="S15" s="29">
        <f>'Valori assoluti'!S15/'Valori assoluti'!S27*100</f>
        <v>0.36123516691826546</v>
      </c>
      <c r="T15" s="29">
        <f>'Valori assoluti'!T15/'Valori assoluti'!T27*100</f>
        <v>0.34395458265139117</v>
      </c>
      <c r="U15" s="29">
        <f>'Valori assoluti'!U15/'Valori assoluti'!U27*100</f>
        <v>0.29585407078448367</v>
      </c>
    </row>
    <row r="16" spans="1:36" s="2" customFormat="1" ht="12" x14ac:dyDescent="0.25">
      <c r="A16" s="132" t="s">
        <v>27</v>
      </c>
      <c r="B16" s="133"/>
      <c r="C16" s="29">
        <f>'Valori assoluti'!C16/'Valori assoluti'!C27*100</f>
        <v>0.13015507796208581</v>
      </c>
      <c r="D16" s="29">
        <f>'Valori assoluti'!D16/'Valori assoluti'!D27*100</f>
        <v>0.27263408144125284</v>
      </c>
      <c r="E16" s="29">
        <f>'Valori assoluti'!E16/'Valori assoluti'!E27*100</f>
        <v>0.30351852814302788</v>
      </c>
      <c r="F16" s="29">
        <f>'Valori assoluti'!F16/'Valori assoluti'!F27*100</f>
        <v>0.29460318007646319</v>
      </c>
      <c r="G16" s="29">
        <f>'Valori assoluti'!G16/'Valori assoluti'!G27*100</f>
        <v>0.32305079173743906</v>
      </c>
      <c r="H16" s="29">
        <f>'Valori assoluti'!H16/'Valori assoluti'!H27*100</f>
        <v>0.34193609944327213</v>
      </c>
      <c r="I16" s="29">
        <f>'Valori assoluti'!I16/'Valori assoluti'!I27*100</f>
        <v>0.34585623992776565</v>
      </c>
      <c r="J16" s="29">
        <f>'Valori assoluti'!J16/'Valori assoluti'!J27*100</f>
        <v>0.36141648020235428</v>
      </c>
      <c r="K16" s="29">
        <f>'Valori assoluti'!K16/'Valori assoluti'!K27*100</f>
        <v>0.29017146721833226</v>
      </c>
      <c r="L16" s="29">
        <f>'Valori assoluti'!L16/'Valori assoluti'!L27*100</f>
        <v>0.31060040189428517</v>
      </c>
      <c r="M16" s="29">
        <f>'Valori assoluti'!M16/'Valori assoluti'!M27*100</f>
        <v>0.34009734801657293</v>
      </c>
      <c r="N16" s="29">
        <f>'Valori assoluti'!N16/'Valori assoluti'!N27*100</f>
        <v>0.32292202963217209</v>
      </c>
      <c r="O16" s="29">
        <f>'Valori assoluti'!O16/'Valori assoluti'!O27*100</f>
        <v>0.30598351204716973</v>
      </c>
      <c r="P16" s="29">
        <f>'Valori assoluti'!P16/'Valori assoluti'!P27*100</f>
        <v>0.36744268443912304</v>
      </c>
      <c r="Q16" s="29">
        <f>'Valori assoluti'!Q16/'Valori assoluti'!Q27*100</f>
        <v>0.3721581145640146</v>
      </c>
      <c r="R16" s="29">
        <f>'Valori assoluti'!R16/'Valori assoluti'!R27*100</f>
        <v>0.39875373831629668</v>
      </c>
      <c r="S16" s="29">
        <f>'Valori assoluti'!S16/'Valori assoluti'!S27*100</f>
        <v>0.44879781815214559</v>
      </c>
      <c r="T16" s="29">
        <f>'Valori assoluti'!T16/'Valori assoluti'!T27*100</f>
        <v>0.53990640343698859</v>
      </c>
      <c r="U16" s="29">
        <f>'Valori assoluti'!U16/'Valori assoluti'!U27*100</f>
        <v>0.32802212069123393</v>
      </c>
    </row>
    <row r="17" spans="1:23" s="2" customFormat="1" ht="12" x14ac:dyDescent="0.25">
      <c r="A17" s="132" t="s">
        <v>28</v>
      </c>
      <c r="B17" s="133"/>
      <c r="C17" s="29">
        <f>'Valori assoluti'!C17/'Valori assoluti'!C27*100</f>
        <v>0.12854325037122405</v>
      </c>
      <c r="D17" s="29">
        <f>'Valori assoluti'!D17/'Valori assoluti'!D27*100</f>
        <v>0.12630393445678403</v>
      </c>
      <c r="E17" s="29">
        <f>'Valori assoluti'!E17/'Valori assoluti'!E27*100</f>
        <v>0.10872615768411206</v>
      </c>
      <c r="F17" s="29">
        <f>'Valori assoluti'!F17/'Valori assoluti'!F27*100</f>
        <v>0.12262561043416793</v>
      </c>
      <c r="G17" s="29">
        <f>'Valori assoluti'!G17/'Valori assoluti'!G27*100</f>
        <v>0.12317133307763958</v>
      </c>
      <c r="H17" s="29">
        <f>'Valori assoluti'!H17/'Valori assoluti'!H27*100</f>
        <v>0.11427455627078854</v>
      </c>
      <c r="I17" s="29">
        <f>'Valori assoluti'!I17/'Valori assoluti'!I27*100</f>
        <v>0.11292331957985209</v>
      </c>
      <c r="J17" s="29">
        <f>'Valori assoluti'!J17/'Valori assoluti'!J27*100</f>
        <v>0.11090573012939001</v>
      </c>
      <c r="K17" s="29">
        <f>'Valori assoluti'!K17/'Valori assoluti'!K27*100</f>
        <v>0.11586966900063653</v>
      </c>
      <c r="L17" s="29">
        <f>'Valori assoluti'!L17/'Valori assoluti'!L27*100</f>
        <v>0.11367723211029709</v>
      </c>
      <c r="M17" s="29">
        <f>'Valori assoluti'!M17/'Valori assoluti'!M27*100</f>
        <v>0.12440062691708867</v>
      </c>
      <c r="N17" s="29">
        <f>'Valori assoluti'!N17/'Valori assoluti'!N27*100</f>
        <v>0.12842514730278587</v>
      </c>
      <c r="O17" s="29">
        <f>'Valori assoluti'!O17/'Valori assoluti'!O27*100</f>
        <v>0.12781589743742533</v>
      </c>
      <c r="P17" s="29">
        <f>'Valori assoluti'!P17/'Valori assoluti'!P27*100</f>
        <v>0.14416703828367919</v>
      </c>
      <c r="Q17" s="29">
        <f>'Valori assoluti'!Q17/'Valori assoluti'!Q27*100</f>
        <v>0.11022320198401765</v>
      </c>
      <c r="R17" s="29">
        <f>'Valori assoluti'!R17/'Valori assoluti'!R27*100</f>
        <v>0.13375125391800549</v>
      </c>
      <c r="S17" s="29">
        <f>'Valori assoluti'!S17/'Valori assoluti'!S27*100</f>
        <v>0.12961783139638891</v>
      </c>
      <c r="T17" s="29">
        <f>'Valori assoluti'!T17/'Valori assoluti'!T27*100</f>
        <v>0.12147094926350246</v>
      </c>
      <c r="U17" s="29">
        <f>'Valori assoluti'!U17/'Valori assoluti'!U27*100</f>
        <v>0.12153613309656087</v>
      </c>
    </row>
    <row r="18" spans="1:23" s="2" customFormat="1" ht="12" x14ac:dyDescent="0.25">
      <c r="A18" s="132" t="s">
        <v>29</v>
      </c>
      <c r="B18" s="133"/>
      <c r="C18" s="29">
        <f>'Valori assoluti'!C18/'Valori assoluti'!C27*100</f>
        <v>2.518077653823759</v>
      </c>
      <c r="D18" s="29">
        <f>'Valori assoluti'!D18/'Valori assoluti'!D27*100</f>
        <v>2.5177509571934751</v>
      </c>
      <c r="E18" s="29">
        <f>'Valori assoluti'!E18/'Valori assoluti'!E27*100</f>
        <v>2.6618159139337871</v>
      </c>
      <c r="F18" s="29">
        <f>'Valori assoluti'!F18/'Valori assoluti'!F27*100</f>
        <v>2.8514225863874794</v>
      </c>
      <c r="G18" s="29">
        <f>'Valori assoluti'!G18/'Valori assoluti'!G27*100</f>
        <v>3.0961591145690646</v>
      </c>
      <c r="H18" s="29">
        <f>'Valori assoluti'!H18/'Valori assoluti'!H27*100</f>
        <v>3.3232816102283493</v>
      </c>
      <c r="I18" s="29">
        <f>'Valori assoluti'!I18/'Valori assoluti'!I27*100</f>
        <v>3.5918302035591418</v>
      </c>
      <c r="J18" s="29">
        <f>'Valori assoluti'!J18/'Valori assoluti'!J27*100</f>
        <v>3.8028991146998736</v>
      </c>
      <c r="K18" s="29">
        <f>'Valori assoluti'!K18/'Valori assoluti'!K27*100</f>
        <v>3.9470281667727565</v>
      </c>
      <c r="L18" s="29">
        <f>'Valori assoluti'!L18/'Valori assoluti'!L27*100</f>
        <v>3.9382118973786331</v>
      </c>
      <c r="M18" s="29">
        <f>'Valori assoluti'!M18/'Valori assoluti'!M27*100</f>
        <v>4.5104925851019262</v>
      </c>
      <c r="N18" s="29">
        <f>'Valori assoluti'!N18/'Valori assoluti'!N27*100</f>
        <v>5.1578857044791491</v>
      </c>
      <c r="O18" s="29">
        <f>'Valori assoluti'!O18/'Valori assoluti'!O27*100</f>
        <v>5.2973581735138051</v>
      </c>
      <c r="P18" s="29">
        <f>'Valori assoluti'!P18/'Valori assoluti'!P27*100</f>
        <v>5.5146946529911602</v>
      </c>
      <c r="Q18" s="29">
        <f>'Valori assoluti'!Q18/'Valori assoluti'!Q27*100</f>
        <v>5.3987695870654928</v>
      </c>
      <c r="R18" s="29">
        <f>'Valori assoluti'!R18/'Valori assoluti'!R27*100</f>
        <v>5.4356759594621193</v>
      </c>
      <c r="S18" s="29">
        <f>'Valori assoluti'!S18/'Valori assoluti'!S27*100</f>
        <v>5.4988717285620581</v>
      </c>
      <c r="T18" s="29">
        <f>'Valori assoluti'!T18/'Valori assoluti'!T27*100</f>
        <v>5.3514346358428808</v>
      </c>
      <c r="U18" s="29">
        <f>'Valori assoluti'!U18/'Valori assoluti'!U27*100</f>
        <v>3.9529627289656419</v>
      </c>
      <c r="W18" s="36"/>
    </row>
    <row r="19" spans="1:23" s="2" customFormat="1" ht="12" x14ac:dyDescent="0.25">
      <c r="A19" s="132" t="s">
        <v>30</v>
      </c>
      <c r="B19" s="133"/>
      <c r="C19" s="29">
        <f>'Valori assoluti'!C19/'Valori assoluti'!C27*100</f>
        <v>12.072790134003316</v>
      </c>
      <c r="D19" s="29">
        <f>'Valori assoluti'!D19/'Valori assoluti'!D27*100</f>
        <v>10.564521086015558</v>
      </c>
      <c r="E19" s="29">
        <f>'Valori assoluti'!E19/'Valori assoluti'!E27*100</f>
        <v>11.201288914297594</v>
      </c>
      <c r="F19" s="29">
        <f>'Valori assoluti'!F19/'Valori assoluti'!F27*100</f>
        <v>10.143012926334119</v>
      </c>
      <c r="G19" s="29">
        <f>'Valori assoluti'!G19/'Valori assoluti'!G27*100</f>
        <v>8.8828009424141143</v>
      </c>
      <c r="H19" s="29">
        <f>'Valori assoluti'!H19/'Valori assoluti'!H27*100</f>
        <v>8.1749576740357117</v>
      </c>
      <c r="I19" s="29">
        <f>'Valori assoluti'!I19/'Valori assoluti'!I27*100</f>
        <v>7.5903215114352012</v>
      </c>
      <c r="J19" s="29">
        <f>'Valori assoluti'!J19/'Valori assoluti'!J27*100</f>
        <v>6.9717384959626427</v>
      </c>
      <c r="K19" s="29">
        <f>'Valori assoluti'!K19/'Valori assoluti'!K27*100</f>
        <v>6.6269493952896248</v>
      </c>
      <c r="L19" s="29">
        <f>'Valori assoluti'!L19/'Valori assoluti'!L27*100</f>
        <v>5.6866280868272741</v>
      </c>
      <c r="M19" s="29">
        <f>'Valori assoluti'!M19/'Valori assoluti'!M27*100</f>
        <v>5.4343159517294533</v>
      </c>
      <c r="N19" s="29">
        <f>'Valori assoluti'!N19/'Valori assoluti'!N27*100</f>
        <v>5.0431897488702022</v>
      </c>
      <c r="O19" s="29">
        <f>'Valori assoluti'!O19/'Valori assoluti'!O27*100</f>
        <v>4.4708749579160942</v>
      </c>
      <c r="P19" s="29">
        <f>'Valori assoluti'!P19/'Valori assoluti'!P27*100</f>
        <v>4.0748569019969576</v>
      </c>
      <c r="Q19" s="29">
        <f>'Valori assoluti'!Q19/'Valori assoluti'!Q27*100</f>
        <v>3.8667909257820119</v>
      </c>
      <c r="R19" s="29">
        <f>'Valori assoluti'!R19/'Valori assoluti'!R27*100</f>
        <v>3.531595608708832</v>
      </c>
      <c r="S19" s="29">
        <f>'Valori assoluti'!S19/'Valori assoluti'!S27*100</f>
        <v>3.3973680989489345</v>
      </c>
      <c r="T19" s="29">
        <f>'Valori assoluti'!T19/'Valori assoluti'!T27*100</f>
        <v>3.1592036620294599</v>
      </c>
      <c r="U19" s="29">
        <f>'Valori assoluti'!U19/'Valori assoluti'!U27*100</f>
        <v>7.1659209337766052</v>
      </c>
    </row>
    <row r="20" spans="1:23" s="2" customFormat="1" ht="12" x14ac:dyDescent="0.25">
      <c r="A20" s="132" t="s">
        <v>31</v>
      </c>
      <c r="B20" s="133"/>
      <c r="C20" s="29">
        <f>'Valori assoluti'!C20/'Valori assoluti'!C27*100</f>
        <v>5.8612095557198725</v>
      </c>
      <c r="D20" s="29">
        <f>'Valori assoluti'!D20/'Valori assoluti'!D27*100</f>
        <v>6.0657613232369494</v>
      </c>
      <c r="E20" s="29">
        <f>'Valori assoluti'!E20/'Valori assoluti'!E27*100</f>
        <v>6.734161426121303</v>
      </c>
      <c r="F20" s="29">
        <f>'Valori assoluti'!F20/'Valori assoluti'!F27*100</f>
        <v>7.6176580879025204</v>
      </c>
      <c r="G20" s="29">
        <f>'Valori assoluti'!G20/'Valori assoluti'!G27*100</f>
        <v>8.3506657169470166</v>
      </c>
      <c r="H20" s="29">
        <f>'Valori assoluti'!H20/'Valori assoluti'!H27*100</f>
        <v>9.1774672764268228</v>
      </c>
      <c r="I20" s="29">
        <f>'Valori assoluti'!I20/'Valori assoluti'!I27*100</f>
        <v>10.269850159441326</v>
      </c>
      <c r="J20" s="29">
        <f>'Valori assoluti'!J20/'Valori assoluti'!J27*100</f>
        <v>9.9815157116451019</v>
      </c>
      <c r="K20" s="29">
        <f>'Valori assoluti'!K20/'Valori assoluti'!K27*100</f>
        <v>12.125039783577339</v>
      </c>
      <c r="L20" s="29">
        <f>'Valori assoluti'!L20/'Valori assoluti'!L27*100</f>
        <v>11.80960572611332</v>
      </c>
      <c r="M20" s="29">
        <f>'Valori assoluti'!M20/'Valori assoluti'!M27*100</f>
        <v>12.437217770926978</v>
      </c>
      <c r="N20" s="29">
        <f>'Valori assoluti'!N20/'Valori assoluti'!N27*100</f>
        <v>12.057376580287169</v>
      </c>
      <c r="O20" s="29">
        <f>'Valori assoluti'!O20/'Valori assoluti'!O27*100</f>
        <v>11.319900249970951</v>
      </c>
      <c r="P20" s="29">
        <f>'Valori assoluti'!P20/'Valori assoluti'!P27*100</f>
        <v>11.197685996860091</v>
      </c>
      <c r="Q20" s="29">
        <f>'Valori assoluti'!Q20/'Valori assoluti'!Q27*100</f>
        <v>11.718026756991899</v>
      </c>
      <c r="R20" s="29">
        <f>'Valori assoluti'!R20/'Valori assoluti'!R27*100</f>
        <v>11.773860379941063</v>
      </c>
      <c r="S20" s="29">
        <f>'Valori assoluti'!S20/'Valori assoluti'!S27*100</f>
        <v>12.403453546287375</v>
      </c>
      <c r="T20" s="29">
        <f>'Valori assoluti'!T20/'Valori assoluti'!T27*100</f>
        <v>12.050557487725042</v>
      </c>
      <c r="U20" s="29">
        <f>'Valori assoluti'!U20/'Valori assoluti'!U27*100</f>
        <v>9.8429493920475508</v>
      </c>
    </row>
    <row r="21" spans="1:23" s="2" customFormat="1" ht="12" x14ac:dyDescent="0.25">
      <c r="A21" s="132" t="s">
        <v>32</v>
      </c>
      <c r="B21" s="133"/>
      <c r="C21" s="29">
        <f>'Valori assoluti'!C21/'Valori assoluti'!C27*100</f>
        <v>2.2519246228827132</v>
      </c>
      <c r="D21" s="29">
        <f>'Valori assoluti'!D21/'Valori assoluti'!D27*100</f>
        <v>2.4217837605261541</v>
      </c>
      <c r="E21" s="29">
        <f>'Valori assoluti'!E21/'Valori assoluti'!E27*100</f>
        <v>2.5641078946000726</v>
      </c>
      <c r="F21" s="29">
        <f>'Valori assoluti'!F21/'Valori assoluti'!F27*100</f>
        <v>2.7813815962449411</v>
      </c>
      <c r="G21" s="29">
        <f>'Valori assoluti'!G21/'Valori assoluti'!G27*100</f>
        <v>2.8040107391375817</v>
      </c>
      <c r="H21" s="29">
        <f>'Valori assoluti'!H21/'Valori assoluti'!H27*100</f>
        <v>3.0166263932065442</v>
      </c>
      <c r="I21" s="29">
        <f>'Valori assoluti'!I21/'Valori assoluti'!I27*100</f>
        <v>3.127107311442058</v>
      </c>
      <c r="J21" s="29">
        <f>'Valori assoluti'!J21/'Valori assoluti'!J27*100</f>
        <v>3.4731004961572136</v>
      </c>
      <c r="K21" s="29">
        <f>'Valori assoluti'!K21/'Valori assoluti'!K27*100</f>
        <v>1.5575270528325909</v>
      </c>
      <c r="L21" s="29">
        <f>'Valori assoluti'!L21/'Valori assoluti'!L27*100</f>
        <v>1.4249893741967774</v>
      </c>
      <c r="M21" s="29">
        <f>'Valori assoluti'!M21/'Valori assoluti'!M27*100</f>
        <v>1.5755688548417963</v>
      </c>
      <c r="N21" s="29">
        <f>'Valori assoluti'!N21/'Valori assoluti'!N27*100</f>
        <v>1.5445340655568902</v>
      </c>
      <c r="O21" s="29">
        <f>'Valori assoluti'!O21/'Valori assoluti'!O27*100</f>
        <v>1.509061819395243</v>
      </c>
      <c r="P21" s="29">
        <f>'Valori assoluti'!P21/'Valori assoluti'!P27*100</f>
        <v>1.5161974111020837</v>
      </c>
      <c r="Q21" s="29">
        <f>'Valori assoluti'!Q21/'Valori assoluti'!Q27*100</f>
        <v>1.5586056145717551</v>
      </c>
      <c r="R21" s="29">
        <f>'Valori assoluti'!R21/'Valori assoluti'!R27*100</f>
        <v>1.5990774913514816</v>
      </c>
      <c r="S21" s="29">
        <f>'Valori assoluti'!S21/'Valori assoluti'!S27*100</f>
        <v>1.6856594974092125</v>
      </c>
      <c r="T21" s="29">
        <f>'Valori assoluti'!T21/'Valori assoluti'!T27*100</f>
        <v>1.6472100040916531</v>
      </c>
      <c r="U21" s="29">
        <f>'Valori assoluti'!U21/'Valori assoluti'!U27*100</f>
        <v>2.1896852897096664</v>
      </c>
    </row>
    <row r="22" spans="1:23" s="2" customFormat="1" ht="12" x14ac:dyDescent="0.25">
      <c r="A22" s="132" t="s">
        <v>33</v>
      </c>
      <c r="B22" s="133"/>
      <c r="C22" s="29">
        <f>'Valori assoluti'!C22/'Valori assoluti'!C27*100</f>
        <v>0.25950424212874068</v>
      </c>
      <c r="D22" s="29">
        <f>'Valori assoluti'!D22/'Valori assoluti'!D27*100</f>
        <v>0.26371151150317546</v>
      </c>
      <c r="E22" s="29">
        <f>'Valori assoluti'!E22/'Valori assoluti'!E27*100</f>
        <v>0.23179668416402474</v>
      </c>
      <c r="F22" s="29">
        <f>'Valori assoluti'!F22/'Valori assoluti'!F27*100</f>
        <v>0.24115651682923359</v>
      </c>
      <c r="G22" s="29">
        <f>'Valori assoluti'!G22/'Valori assoluti'!G27*100</f>
        <v>0.23954851788943071</v>
      </c>
      <c r="H22" s="29">
        <f>'Valori assoluti'!H22/'Valori assoluti'!H27*100</f>
        <v>0.20214392381104535</v>
      </c>
      <c r="I22" s="29">
        <f>'Valori assoluti'!I22/'Valori assoluti'!I27*100</f>
        <v>0.17784279885247964</v>
      </c>
      <c r="J22" s="29">
        <f>'Valori assoluti'!J22/'Valori assoluti'!J27*100</f>
        <v>0.1707364529623504</v>
      </c>
      <c r="K22" s="29">
        <f>'Valori assoluti'!K22/'Valori assoluti'!K27*100</f>
        <v>0.17579368236791854</v>
      </c>
      <c r="L22" s="29">
        <f>'Valori assoluti'!L22/'Valori assoluti'!L27*100</f>
        <v>0.19541417997721425</v>
      </c>
      <c r="M22" s="29">
        <f>'Valori assoluti'!M22/'Valori assoluti'!M27*100</f>
        <v>0.1572465304897919</v>
      </c>
      <c r="N22" s="29">
        <f>'Valori assoluti'!N22/'Valori assoluti'!N27*100</f>
        <v>0.14587266174703964</v>
      </c>
      <c r="O22" s="29">
        <f>'Valori assoluti'!O22/'Valori assoluti'!O27*100</f>
        <v>0.14747988165856768</v>
      </c>
      <c r="P22" s="29">
        <f>'Valori assoluti'!P22/'Valori assoluti'!P27*100</f>
        <v>0.1377528268346172</v>
      </c>
      <c r="Q22" s="29">
        <f>'Valori assoluti'!Q22/'Valori assoluti'!Q27*100</f>
        <v>0.11486743802267008</v>
      </c>
      <c r="R22" s="29">
        <f>'Valori assoluti'!R22/'Valori assoluti'!R27*100</f>
        <v>0.11687609571339733</v>
      </c>
      <c r="S22" s="29">
        <f>'Valori assoluti'!S22/'Valori assoluti'!S27*100</f>
        <v>0.10764870743089927</v>
      </c>
      <c r="T22" s="29">
        <f>'Valori assoluti'!T22/'Valori assoluti'!T27*100</f>
        <v>0.10133234451718495</v>
      </c>
      <c r="U22" s="29">
        <f>'Valori assoluti'!U22/'Valori assoluti'!U27*100</f>
        <v>0.18521716430277493</v>
      </c>
    </row>
    <row r="23" spans="1:23" s="2" customFormat="1" ht="12" x14ac:dyDescent="0.25">
      <c r="A23" s="132" t="s">
        <v>34</v>
      </c>
      <c r="B23" s="133"/>
      <c r="C23" s="29">
        <f>'Valori assoluti'!C23/'Valori assoluti'!C27*100</f>
        <v>1.2491663829178512E-2</v>
      </c>
      <c r="D23" s="29">
        <f>'Valori assoluti'!D23/'Valori assoluti'!D27*100</f>
        <v>1.0112245929821012E-2</v>
      </c>
      <c r="E23" s="29">
        <f>'Valori assoluti'!E23/'Valori assoluti'!E27*100</f>
        <v>7.8997973078322337E-3</v>
      </c>
      <c r="F23" s="29">
        <f>'Valori assoluti'!F23/'Valori assoluti'!F27*100</f>
        <v>6.4653221670035819E-3</v>
      </c>
      <c r="G23" s="29">
        <f>'Valori assoluti'!G23/'Valori assoluti'!G27*100</f>
        <v>7.0133143389403321E-3</v>
      </c>
      <c r="H23" s="29">
        <f>'Valori assoluti'!H23/'Valori assoluti'!H27*100</f>
        <v>8.653801348661656E-3</v>
      </c>
      <c r="I23" s="29">
        <f>'Valori assoluti'!I23/'Valori assoluti'!I27*100</f>
        <v>9.8293577771936032E-3</v>
      </c>
      <c r="J23" s="29">
        <f>'Valori assoluti'!J23/'Valori assoluti'!J27*100</f>
        <v>9.9717871388267341E-3</v>
      </c>
      <c r="K23" s="29">
        <f>'Valori assoluti'!K23/'Valori assoluti'!K27*100</f>
        <v>1.6162078294080204E-2</v>
      </c>
      <c r="L23" s="29">
        <f>'Valori assoluti'!L23/'Valori assoluti'!L27*100</f>
        <v>2.18803521982209E-2</v>
      </c>
      <c r="M23" s="29">
        <f>'Valori assoluti'!M23/'Valori assoluti'!M27*100</f>
        <v>7.5778344463008268E-2</v>
      </c>
      <c r="N23" s="29">
        <f>'Valori assoluti'!N23/'Valori assoluti'!N27*100</f>
        <v>5.7204965390995942E-3</v>
      </c>
      <c r="O23" s="29">
        <f>'Valori assoluti'!O23/'Valori assoluti'!O27*100</f>
        <v>5.362904787584279E-3</v>
      </c>
      <c r="P23" s="29">
        <f>'Valori assoluti'!P23/'Valori assoluti'!P27*100</f>
        <v>1.4661054740713138E-2</v>
      </c>
      <c r="Q23" s="29">
        <f>'Valori assoluti'!Q23/'Valori assoluti'!Q27*100</f>
        <v>9.5980878132150196E-3</v>
      </c>
      <c r="R23" s="29">
        <f>'Valori assoluti'!R23/'Valori assoluti'!R27*100</f>
        <v>6.8750644537292531E-3</v>
      </c>
      <c r="S23" s="29">
        <f>'Valori assoluti'!S23/'Valori assoluti'!S27*100</f>
        <v>6.9045818177253179E-3</v>
      </c>
      <c r="T23" s="29">
        <f>'Valori assoluti'!T23/'Valori assoluti'!T27*100</f>
        <v>5.1145662847790511E-3</v>
      </c>
      <c r="U23" s="29">
        <f>'Valori assoluti'!U23/'Valori assoluti'!U27*100</f>
        <v>1.3352249484690977E-2</v>
      </c>
    </row>
    <row r="24" spans="1:23" s="2" customFormat="1" ht="12" x14ac:dyDescent="0.25">
      <c r="A24" s="132" t="s">
        <v>35</v>
      </c>
      <c r="B24" s="133"/>
      <c r="C24" s="29">
        <f>'Valori assoluti'!C24/'Valori assoluti'!C27*100</f>
        <v>0.21558194027775818</v>
      </c>
      <c r="D24" s="29">
        <f>'Valori assoluti'!D24/'Valori assoluti'!D27*100</f>
        <v>0.1871756893676674</v>
      </c>
      <c r="E24" s="29">
        <f>'Valori assoluti'!E24/'Valori assoluti'!E27*100</f>
        <v>0.22743100670443323</v>
      </c>
      <c r="F24" s="29">
        <f>'Valori assoluti'!F24/'Valori assoluti'!F27*100</f>
        <v>0.2433116242182348</v>
      </c>
      <c r="G24" s="29">
        <f>'Valori assoluti'!G24/'Valori assoluti'!G27*100</f>
        <v>0.21544024984932333</v>
      </c>
      <c r="H24" s="29">
        <f>'Valori assoluti'!H24/'Valori assoluti'!H27*100</f>
        <v>0.23742480623251211</v>
      </c>
      <c r="I24" s="29">
        <f>'Valori assoluti'!I24/'Valori assoluti'!I27*100</f>
        <v>0.2557918919227824</v>
      </c>
      <c r="J24" s="29">
        <f>'Valori assoluti'!J24/'Valori assoluti'!J27*100</f>
        <v>0.27069753867107699</v>
      </c>
      <c r="K24" s="29">
        <f>'Valori assoluti'!K24/'Valori assoluti'!K27*100</f>
        <v>0.2630689051559516</v>
      </c>
      <c r="L24" s="29">
        <f>'Valori assoluti'!L24/'Valori assoluti'!L27*100</f>
        <v>0.27312715502606782</v>
      </c>
      <c r="M24" s="29">
        <f>'Valori assoluti'!M24/'Valori assoluti'!M27*100</f>
        <v>0.29431998634438028</v>
      </c>
      <c r="N24" s="29">
        <f>'Valori assoluti'!N24/'Valori assoluti'!N27*100</f>
        <v>0.36525370402150908</v>
      </c>
      <c r="O24" s="29">
        <f>'Valori assoluti'!O24/'Valori assoluti'!O27*100</f>
        <v>0.45763454187385855</v>
      </c>
      <c r="P24" s="29">
        <f>'Valori assoluti'!P24/'Valori assoluti'!P27*100</f>
        <v>0.46701568121979969</v>
      </c>
      <c r="Q24" s="29">
        <f>'Valori assoluti'!Q24/'Valori assoluti'!Q27*100</f>
        <v>0.49631402466398955</v>
      </c>
      <c r="R24" s="29">
        <f>'Valori assoluti'!R24/'Valori assoluti'!R27*100</f>
        <v>0.5050047344193852</v>
      </c>
      <c r="S24" s="29">
        <f>'Valori assoluti'!S24/'Valori assoluti'!S27*100</f>
        <v>0.53541893550179043</v>
      </c>
      <c r="T24" s="29">
        <f>'Valori assoluti'!T24/'Valori assoluti'!T27*100</f>
        <v>0.55205349836333883</v>
      </c>
      <c r="U24" s="29">
        <f>'Valori assoluti'!U24/'Valori assoluti'!U27*100</f>
        <v>0.3177500874237838</v>
      </c>
    </row>
    <row r="25" spans="1:23" s="2" customFormat="1" ht="12" x14ac:dyDescent="0.25">
      <c r="A25" s="132" t="s">
        <v>36</v>
      </c>
      <c r="B25" s="133"/>
      <c r="C25" s="29">
        <f>'Valori assoluti'!C25/'Valori assoluti'!C27*100</f>
        <v>0</v>
      </c>
      <c r="D25" s="29">
        <f>'Valori assoluti'!D25/'Valori assoluti'!D27*100</f>
        <v>0</v>
      </c>
      <c r="E25" s="29">
        <f>'Valori assoluti'!E25/'Valori assoluti'!E27*100</f>
        <v>1.0186580739046828E-2</v>
      </c>
      <c r="F25" s="29">
        <f>'Valori assoluti'!F25/'Valori assoluti'!F27*100</f>
        <v>9.5902278810553132E-2</v>
      </c>
      <c r="G25" s="29">
        <f>'Valori assoluti'!G25/'Valori assoluti'!G27*100</f>
        <v>0.11659635088488302</v>
      </c>
      <c r="H25" s="29">
        <f>'Valori assoluti'!H25/'Valori assoluti'!H27*100</f>
        <v>0.13823892923631312</v>
      </c>
      <c r="I25" s="29">
        <f>'Valori assoluti'!I25/'Valori assoluti'!I27*100</f>
        <v>0.14538305921616587</v>
      </c>
      <c r="J25" s="29">
        <f>'Valori assoluti'!J25/'Valori assoluti'!J27*100</f>
        <v>0.16587216655316667</v>
      </c>
      <c r="K25" s="29">
        <f>'Valori assoluti'!K25/'Valori assoluti'!K27*100</f>
        <v>0.18225851368555063</v>
      </c>
      <c r="L25" s="29">
        <f>'Valori assoluti'!L25/'Valori assoluti'!L27*100</f>
        <v>0.1886237258467319</v>
      </c>
      <c r="M25" s="29">
        <f>'Valori assoluti'!M25/'Valori assoluti'!M27*100</f>
        <v>0.18569573830866873</v>
      </c>
      <c r="N25" s="29">
        <f>'Valori assoluti'!N25/'Valori assoluti'!N27*100</f>
        <v>0.19878725473371087</v>
      </c>
      <c r="O25" s="29">
        <f>'Valori assoluti'!O25/'Valori assoluti'!O27*100</f>
        <v>0.20140686868927626</v>
      </c>
      <c r="P25" s="29">
        <f>'Valori assoluti'!P25/'Valori assoluti'!P27*100</f>
        <v>0.19456441395488058</v>
      </c>
      <c r="Q25" s="29">
        <f>'Valori assoluti'!Q25/'Valori assoluti'!Q27*100</f>
        <v>0.18267328418699552</v>
      </c>
      <c r="R25" s="29">
        <f>'Valori assoluti'!R25/'Valori assoluti'!R27*100</f>
        <v>0.18406422560211502</v>
      </c>
      <c r="S25" s="29">
        <f>'Valori assoluti'!S25/'Valori assoluti'!S27*100</f>
        <v>0.19991902808595574</v>
      </c>
      <c r="T25" s="29">
        <f>'Valori assoluti'!T25/'Valori assoluti'!T27*100</f>
        <v>0.19499283960720132</v>
      </c>
      <c r="U25" s="29">
        <f>'Valori assoluti'!U25/'Valori assoluti'!U27*100</f>
        <v>0.13382912270563962</v>
      </c>
    </row>
    <row r="26" spans="1:23" s="2" customFormat="1" ht="12" x14ac:dyDescent="0.25">
      <c r="A26" s="132" t="s">
        <v>37</v>
      </c>
      <c r="B26" s="133"/>
      <c r="C26" s="29">
        <f>'Valori assoluti'!C26/'Valori assoluti'!C27*100</f>
        <v>0.62982163112922629</v>
      </c>
      <c r="D26" s="29">
        <f>'Valori assoluti'!D26/'Valori assoluti'!D27*100</f>
        <v>0.81334181968874109</v>
      </c>
      <c r="E26" s="29">
        <f>'Valori assoluti'!E26/'Valori assoluti'!E27*100</f>
        <v>1.1311262408398732</v>
      </c>
      <c r="F26" s="29">
        <f>'Valori assoluti'!F26/'Valori assoluti'!F27*100</f>
        <v>1.1975931760679634</v>
      </c>
      <c r="G26" s="29">
        <f>'Valori assoluti'!G26/'Valori assoluti'!G27*100</f>
        <v>1.2455207933811847</v>
      </c>
      <c r="H26" s="29">
        <f>'Valori assoluti'!H26/'Valori assoluti'!H27*100</f>
        <v>1.0963700631727498</v>
      </c>
      <c r="I26" s="29">
        <f>'Valori assoluti'!I26/'Valori assoluti'!I27*100</f>
        <v>1.0819151246385426</v>
      </c>
      <c r="J26" s="29">
        <f>'Valori assoluti'!J26/'Valori assoluti'!J27*100</f>
        <v>0.89211012744430385</v>
      </c>
      <c r="K26" s="29">
        <f>'Valori assoluti'!K26/'Valori assoluti'!K27*100</f>
        <v>0.87573599618077669</v>
      </c>
      <c r="L26" s="29">
        <f>'Valori assoluti'!L26/'Valori assoluti'!L27*100</f>
        <v>1.0852151693715308</v>
      </c>
      <c r="M26" s="29">
        <f>'Valori assoluti'!M26/'Valori assoluti'!M27*100</f>
        <v>1.7524712016428123</v>
      </c>
      <c r="N26" s="29">
        <f>'Valori assoluti'!N26/'Valori assoluti'!N27*100</f>
        <v>1.5994508323322463</v>
      </c>
      <c r="O26" s="29">
        <f>'Valori assoluti'!O26/'Valori assoluti'!O27*100</f>
        <v>1.6535623095051528</v>
      </c>
      <c r="P26" s="29">
        <f>'Valori assoluti'!P26/'Valori assoluti'!P27*100</f>
        <v>1.7055693681696282</v>
      </c>
      <c r="Q26" s="29">
        <f>'Valori assoluti'!Q26/'Valori assoluti'!Q27*100</f>
        <v>1.6942173069004061</v>
      </c>
      <c r="R26" s="29">
        <f>'Valori assoluti'!R26/'Valori assoluti'!R27*100</f>
        <v>0</v>
      </c>
      <c r="S26" s="29">
        <f>'Valori assoluti'!S26/'Valori assoluti'!S27*100</f>
        <v>0</v>
      </c>
      <c r="T26" s="29">
        <f>'Valori assoluti'!T26/'Valori assoluti'!T27*100</f>
        <v>0</v>
      </c>
      <c r="U26" s="29">
        <f>'Valori assoluti'!U26/'Valori assoluti'!U27*100</f>
        <v>1.0322487487841159</v>
      </c>
    </row>
    <row r="27" spans="1:23" s="2" customFormat="1" ht="12" x14ac:dyDescent="0.25">
      <c r="A27" s="134" t="s">
        <v>40</v>
      </c>
      <c r="B27" s="135"/>
      <c r="C27" s="30">
        <f>'Valori assoluti'!C27/'Valori assoluti'!C27*100</f>
        <v>100</v>
      </c>
      <c r="D27" s="30">
        <f>'Valori assoluti'!D27/'Valori assoluti'!D27*100</f>
        <v>100</v>
      </c>
      <c r="E27" s="30">
        <f>'Valori assoluti'!E27/'Valori assoluti'!E27*100</f>
        <v>100</v>
      </c>
      <c r="F27" s="30">
        <f>'Valori assoluti'!F27/'Valori assoluti'!F27*100</f>
        <v>100</v>
      </c>
      <c r="G27" s="30">
        <f>'Valori assoluti'!G27/'Valori assoluti'!G27*100</f>
        <v>100</v>
      </c>
      <c r="H27" s="30">
        <f>'Valori assoluti'!H27/'Valori assoluti'!H27*100</f>
        <v>100</v>
      </c>
      <c r="I27" s="30">
        <f>'Valori assoluti'!I27/'Valori assoluti'!I27*100</f>
        <v>100</v>
      </c>
      <c r="J27" s="30">
        <f>'Valori assoluti'!J27/'Valori assoluti'!J27*100</f>
        <v>100</v>
      </c>
      <c r="K27" s="30">
        <f>'Valori assoluti'!K27/'Valori assoluti'!K27*100</f>
        <v>100</v>
      </c>
      <c r="L27" s="30">
        <f>'Valori assoluti'!L27/'Valori assoluti'!L27*100</f>
        <v>100</v>
      </c>
      <c r="M27" s="30">
        <f>'Valori assoluti'!M27/'Valori assoluti'!M27*100</f>
        <v>100</v>
      </c>
      <c r="N27" s="30">
        <f>'Valori assoluti'!N27/'Valori assoluti'!N27*100</f>
        <v>100</v>
      </c>
      <c r="O27" s="30">
        <f>'Valori assoluti'!O27/'Valori assoluti'!O27*100</f>
        <v>100</v>
      </c>
      <c r="P27" s="30">
        <f>'Valori assoluti'!P27/'Valori assoluti'!P27*100</f>
        <v>100</v>
      </c>
      <c r="Q27" s="30">
        <f>'Valori assoluti'!Q27/'Valori assoluti'!Q27*100</f>
        <v>100</v>
      </c>
      <c r="R27" s="30">
        <f>'Valori assoluti'!R27/'Valori assoluti'!R27*100</f>
        <v>100</v>
      </c>
      <c r="S27" s="30">
        <f>'Valori assoluti'!S27/'Valori assoluti'!S27*100</f>
        <v>100</v>
      </c>
      <c r="T27" s="30">
        <f>'Valori assoluti'!T27/'Valori assoluti'!T27*100</f>
        <v>100</v>
      </c>
      <c r="U27" s="40">
        <f>'Valori assoluti'!U27/'Valori assoluti'!U27*100</f>
        <v>100</v>
      </c>
    </row>
    <row r="28" spans="1:23" x14ac:dyDescent="0.3">
      <c r="A28" s="1"/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30" spans="1:23" x14ac:dyDescent="0.3">
      <c r="E30" s="11"/>
    </row>
  </sheetData>
  <mergeCells count="25">
    <mergeCell ref="A1:AJ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7:B27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workbookViewId="0">
      <selection activeCell="A2" sqref="A2"/>
    </sheetView>
  </sheetViews>
  <sheetFormatPr defaultRowHeight="14.4" x14ac:dyDescent="0.3"/>
  <cols>
    <col min="1" max="1" width="20.6640625" customWidth="1"/>
    <col min="2" max="2" width="1" customWidth="1"/>
    <col min="3" max="15" width="6.5546875" bestFit="1" customWidth="1"/>
    <col min="16" max="19" width="6.5546875" customWidth="1"/>
    <col min="20" max="20" width="6.88671875" customWidth="1"/>
    <col min="21" max="21" width="7" customWidth="1"/>
  </cols>
  <sheetData>
    <row r="1" spans="1:36" x14ac:dyDescent="0.3">
      <c r="A1" s="136" t="s">
        <v>91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36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49"/>
      <c r="Q2" s="51"/>
      <c r="R2" s="96"/>
      <c r="S2" s="119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6" ht="15.6" x14ac:dyDescent="0.3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6" ht="33.9" customHeight="1" x14ac:dyDescent="0.3">
      <c r="A4" s="130" t="s">
        <v>15</v>
      </c>
      <c r="B4" s="131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56</v>
      </c>
      <c r="Q4" s="23" t="s">
        <v>89</v>
      </c>
      <c r="R4" s="23" t="s">
        <v>90</v>
      </c>
      <c r="S4" s="23" t="s">
        <v>93</v>
      </c>
      <c r="T4" s="23" t="s">
        <v>94</v>
      </c>
      <c r="U4" s="23" t="s">
        <v>95</v>
      </c>
    </row>
    <row r="5" spans="1:36" s="2" customFormat="1" ht="12" x14ac:dyDescent="0.25">
      <c r="A5" s="132" t="s">
        <v>16</v>
      </c>
      <c r="B5" s="133"/>
      <c r="C5" s="29">
        <f>('Valori assoluti'!D5-'Valori assoluti'!C5)/'Valori assoluti'!C5*100</f>
        <v>2.8293463962811072</v>
      </c>
      <c r="D5" s="29">
        <f>('Valori assoluti'!E5-'Valori assoluti'!D5)/'Valori assoluti'!D5*100</f>
        <v>-7.2898608188793155</v>
      </c>
      <c r="E5" s="29">
        <f>('Valori assoluti'!F5-'Valori assoluti'!E5)/'Valori assoluti'!E5*100</f>
        <v>-4.1644164041794012</v>
      </c>
      <c r="F5" s="29">
        <f>('Valori assoluti'!G5-'Valori assoluti'!F5)/'Valori assoluti'!F5*100</f>
        <v>-1.4026378451625934</v>
      </c>
      <c r="G5" s="29">
        <f>('Valori assoluti'!H5-'Valori assoluti'!G5)/'Valori assoluti'!G5*100</f>
        <v>-2.0427041795650291</v>
      </c>
      <c r="H5" s="29">
        <f>('Valori assoluti'!I5-'Valori assoluti'!H5)/'Valori assoluti'!H5*100</f>
        <v>-4.0727949707255213</v>
      </c>
      <c r="I5" s="29">
        <f>('Valori assoluti'!J5-'Valori assoluti'!I5)/'Valori assoluti'!I5*100</f>
        <v>-5.3060880082129742</v>
      </c>
      <c r="J5" s="29">
        <f>('Valori assoluti'!K5-'Valori assoluti'!J5)/'Valori assoluti'!J5*100</f>
        <v>-1.4015950337125376</v>
      </c>
      <c r="K5" s="29">
        <f>('Valori assoluti'!L5-'Valori assoluti'!K5)/'Valori assoluti'!K5*100</f>
        <v>0.44095330263103394</v>
      </c>
      <c r="L5" s="29">
        <f>('Valori assoluti'!M5-'Valori assoluti'!L5)/'Valori assoluti'!L5*100</f>
        <v>-5.1722328029632738</v>
      </c>
      <c r="M5" s="29">
        <f>('Valori assoluti'!N5-'Valori assoluti'!M5)/'Valori assoluti'!M5*100</f>
        <v>-9.2193282095075428</v>
      </c>
      <c r="N5" s="29">
        <f>('Valori assoluti'!O5-'Valori assoluti'!N5)/'Valori assoluti'!N5*100</f>
        <v>-2.2041050967480631</v>
      </c>
      <c r="O5" s="29">
        <f>('Valori assoluti'!P5-'Valori assoluti'!O5)/'Valori assoluti'!O5*100</f>
        <v>-2.2889613281319581</v>
      </c>
      <c r="P5" s="29">
        <f>('Valori assoluti'!Q5-'Valori assoluti'!P5)/'Valori assoluti'!P5*100</f>
        <v>-1.3426550479454551</v>
      </c>
      <c r="Q5" s="29">
        <f>('Valori assoluti'!R5-'Valori assoluti'!Q5)/'Valori assoluti'!Q5*100</f>
        <v>1.719406846214256</v>
      </c>
      <c r="R5" s="29">
        <f>('Valori assoluti'!S5-'Valori assoluti'!R5)/'Valori assoluti'!R5*100</f>
        <v>-1.4691723586687981</v>
      </c>
      <c r="S5" s="29">
        <f>('Valori assoluti'!T5-'Valori assoluti'!S5)/'Valori assoluti'!S5*100</f>
        <v>-1.038454624649124</v>
      </c>
      <c r="T5" s="29">
        <f>('Valori assoluti'!T5-'Valori assoluti'!C5)/'Valori assoluti'!C5*100</f>
        <v>-36.10266238906712</v>
      </c>
      <c r="U5" s="29">
        <f>('Valori assoluti'!S5-'Valori assoluti'!L5)/'Valori assoluti'!L5*100</f>
        <v>-18.661053042004706</v>
      </c>
    </row>
    <row r="6" spans="1:36" s="2" customFormat="1" ht="12" x14ac:dyDescent="0.25">
      <c r="A6" s="132" t="s">
        <v>17</v>
      </c>
      <c r="B6" s="132"/>
      <c r="C6" s="29">
        <f>('Valori assoluti'!D6-'Valori assoluti'!C6)/'Valori assoluti'!C6*100</f>
        <v>6.3745019920318722</v>
      </c>
      <c r="D6" s="29">
        <f>('Valori assoluti'!E6-'Valori assoluti'!D6)/'Valori assoluti'!D6*100</f>
        <v>31.835205992509362</v>
      </c>
      <c r="E6" s="29">
        <f>('Valori assoluti'!F6-'Valori assoluti'!E6)/'Valori assoluti'!E6*100</f>
        <v>9.9431818181818183</v>
      </c>
      <c r="F6" s="29">
        <f>('Valori assoluti'!G6-'Valori assoluti'!F6)/'Valori assoluti'!F6*100</f>
        <v>-0.77519379844961245</v>
      </c>
      <c r="G6" s="29">
        <f>('Valori assoluti'!H6-'Valori assoluti'!G6)/'Valori assoluti'!G6*100</f>
        <v>-59.895833333333336</v>
      </c>
      <c r="H6" s="29">
        <f>('Valori assoluti'!I6-'Valori assoluti'!H6)/'Valori assoluti'!H6*100</f>
        <v>191.55844155844156</v>
      </c>
      <c r="I6" s="29">
        <f>('Valori assoluti'!J6-'Valori assoluti'!I6)/'Valori assoluti'!I6*100</f>
        <v>-7.5723830734966597</v>
      </c>
      <c r="J6" s="29">
        <f>('Valori assoluti'!K6-'Valori assoluti'!J6)/'Valori assoluti'!J6*100</f>
        <v>-10.120481927710843</v>
      </c>
      <c r="K6" s="29">
        <f>('Valori assoluti'!L6-'Valori assoluti'!K6)/'Valori assoluti'!K6*100</f>
        <v>-62.198391420911527</v>
      </c>
      <c r="L6" s="29">
        <f>('Valori assoluti'!M6-'Valori assoluti'!L6)/'Valori assoluti'!L6*100</f>
        <v>59.574468085106382</v>
      </c>
      <c r="M6" s="29">
        <f>('Valori assoluti'!N6-'Valori assoluti'!M6)/'Valori assoluti'!M6*100</f>
        <v>-24.444444444444443</v>
      </c>
      <c r="N6" s="29">
        <f>('Valori assoluti'!O6-'Valori assoluti'!N6)/'Valori assoluti'!N6*100</f>
        <v>-21.176470588235293</v>
      </c>
      <c r="O6" s="29">
        <f>('Valori assoluti'!P6-'Valori assoluti'!O6)/'Valori assoluti'!O6*100</f>
        <v>16.417910447761194</v>
      </c>
      <c r="P6" s="29">
        <f>('Valori assoluti'!Q6-'Valori assoluti'!P6)/'Valori assoluti'!P6*100</f>
        <v>-25</v>
      </c>
      <c r="Q6" s="29">
        <f>('Valori assoluti'!R6-'Valori assoluti'!Q6)/'Valori assoluti'!Q6*100</f>
        <v>16.239316239316238</v>
      </c>
      <c r="R6" s="29">
        <f>('Valori assoluti'!S6-'Valori assoluti'!R6)/'Valori assoluti'!R6*100</f>
        <v>2.2058823529411766</v>
      </c>
      <c r="S6" s="29">
        <f>('Valori assoluti'!T6-'Valori assoluti'!S6)/'Valori assoluti'!S6*100</f>
        <v>-10.071942446043165</v>
      </c>
      <c r="T6" s="29">
        <f>('Valori assoluti'!T6-'Valori assoluti'!C6)/'Valori assoluti'!C6*100</f>
        <v>-50.199203187250994</v>
      </c>
      <c r="U6" s="29">
        <f>('Valori assoluti'!S6-'Valori assoluti'!L6)/'Valori assoluti'!L6*100</f>
        <v>-1.4184397163120568</v>
      </c>
    </row>
    <row r="7" spans="1:36" s="2" customFormat="1" ht="12" x14ac:dyDescent="0.25">
      <c r="A7" s="132" t="s">
        <v>18</v>
      </c>
      <c r="B7" s="133"/>
      <c r="C7" s="29">
        <f>('Valori assoluti'!D7-'Valori assoluti'!C7)/'Valori assoluti'!C7*100</f>
        <v>-7.1161048689138573</v>
      </c>
      <c r="D7" s="29">
        <f>('Valori assoluti'!E7-'Valori assoluti'!D7)/'Valori assoluti'!D7*100</f>
        <v>3.5483870967741935</v>
      </c>
      <c r="E7" s="29">
        <f>('Valori assoluti'!F7-'Valori assoluti'!E7)/'Valori assoluti'!E7*100</f>
        <v>-10.514018691588785</v>
      </c>
      <c r="F7" s="29">
        <f>('Valori assoluti'!G7-'Valori assoluti'!F7)/'Valori assoluti'!F7*100</f>
        <v>3.4812880765883376</v>
      </c>
      <c r="G7" s="29">
        <f>('Valori assoluti'!H7-'Valori assoluti'!G7)/'Valori assoluti'!G7*100</f>
        <v>4.7098402018502945</v>
      </c>
      <c r="H7" s="29">
        <f>('Valori assoluti'!I7-'Valori assoluti'!H7)/'Valori assoluti'!H7*100</f>
        <v>-1.3654618473895583</v>
      </c>
      <c r="I7" s="29">
        <f>('Valori assoluti'!J7-'Valori assoluti'!I7)/'Valori assoluti'!I7*100</f>
        <v>-5.0488599348534207</v>
      </c>
      <c r="J7" s="29">
        <f>('Valori assoluti'!K7-'Valori assoluti'!J7)/'Valori assoluti'!J7*100</f>
        <v>-0.94339622641509435</v>
      </c>
      <c r="K7" s="29">
        <f>('Valori assoluti'!L7-'Valori assoluti'!K7)/'Valori assoluti'!K7*100</f>
        <v>-4.4155844155844157</v>
      </c>
      <c r="L7" s="29">
        <f>('Valori assoluti'!M7-'Valori assoluti'!L7)/'Valori assoluti'!L7*100</f>
        <v>6.1594202898550732</v>
      </c>
      <c r="M7" s="29">
        <f>('Valori assoluti'!N7-'Valori assoluti'!M7)/'Valori assoluti'!M7*100</f>
        <v>-4.351535836177475</v>
      </c>
      <c r="N7" s="29">
        <f>('Valori assoluti'!O7-'Valori assoluti'!N7)/'Valori assoluti'!N7*100</f>
        <v>-9.991079393398751</v>
      </c>
      <c r="O7" s="29">
        <f>('Valori assoluti'!P7-'Valori assoluti'!O7)/'Valori assoluti'!O7*100</f>
        <v>0.99108027750247762</v>
      </c>
      <c r="P7" s="29">
        <f>('Valori assoluti'!Q7-'Valori assoluti'!P7)/'Valori assoluti'!P7*100</f>
        <v>-5.5937193326790968</v>
      </c>
      <c r="Q7" s="29">
        <f>('Valori assoluti'!R7-'Valori assoluti'!Q7)/'Valori assoluti'!Q7*100</f>
        <v>1.3513513513513513</v>
      </c>
      <c r="R7" s="29">
        <f>('Valori assoluti'!S7-'Valori assoluti'!R7)/'Valori assoluti'!R7*100</f>
        <v>0.30769230769230771</v>
      </c>
      <c r="S7" s="29">
        <f>('Valori assoluti'!T7-'Valori assoluti'!S7)/'Valori assoluti'!S7*100</f>
        <v>6.2372188139059306</v>
      </c>
      <c r="T7" s="29">
        <f>('Valori assoluti'!T7-'Valori assoluti'!C7)/'Valori assoluti'!C7*100</f>
        <v>-22.172284644194757</v>
      </c>
      <c r="U7" s="29">
        <f>('Valori assoluti'!S7-'Valori assoluti'!L7)/'Valori assoluti'!L7*100</f>
        <v>-11.413043478260869</v>
      </c>
    </row>
    <row r="8" spans="1:36" s="2" customFormat="1" ht="12" x14ac:dyDescent="0.25">
      <c r="A8" s="132" t="s">
        <v>19</v>
      </c>
      <c r="B8" s="132"/>
      <c r="C8" s="29">
        <f>('Valori assoluti'!D8-'Valori assoluti'!C8)/'Valori assoluti'!C8*100</f>
        <v>-1.9501625135427951</v>
      </c>
      <c r="D8" s="29">
        <f>('Valori assoluti'!E8-'Valori assoluti'!D8)/'Valori assoluti'!D8*100</f>
        <v>-6.3535911602209953</v>
      </c>
      <c r="E8" s="29">
        <f>('Valori assoluti'!F8-'Valori assoluti'!E8)/'Valori assoluti'!E8*100</f>
        <v>-1.5339233038348081</v>
      </c>
      <c r="F8" s="29">
        <f>('Valori assoluti'!G8-'Valori assoluti'!F8)/'Valori assoluti'!F8*100</f>
        <v>-3.0557219892150989</v>
      </c>
      <c r="G8" s="29">
        <f>('Valori assoluti'!H8-'Valori assoluti'!G8)/'Valori assoluti'!G8*100</f>
        <v>4.6353522867737942</v>
      </c>
      <c r="H8" s="29">
        <f>('Valori assoluti'!I8-'Valori assoluti'!H8)/'Valori assoluti'!H8*100</f>
        <v>-19.373892498523333</v>
      </c>
      <c r="I8" s="29">
        <f>('Valori assoluti'!J8-'Valori assoluti'!I8)/'Valori assoluti'!I8*100</f>
        <v>-9.6703296703296715</v>
      </c>
      <c r="J8" s="29">
        <f>('Valori assoluti'!K8-'Valori assoluti'!J8)/'Valori assoluti'!J8*100</f>
        <v>-1.6220600162206</v>
      </c>
      <c r="K8" s="29">
        <f>('Valori assoluti'!L8-'Valori assoluti'!K8)/'Valori assoluti'!K8*100</f>
        <v>-0.16488046166529266</v>
      </c>
      <c r="L8" s="29">
        <f>('Valori assoluti'!M8-'Valori assoluti'!L8)/'Valori assoluti'!L8*100</f>
        <v>-6.0280759702725017</v>
      </c>
      <c r="M8" s="29">
        <f>('Valori assoluti'!N8-'Valori assoluti'!M8)/'Valori assoluti'!M8*100</f>
        <v>5.7996485061511418</v>
      </c>
      <c r="N8" s="29">
        <f>('Valori assoluti'!O8-'Valori assoluti'!N8)/'Valori assoluti'!N8*100</f>
        <v>-15.033222591362128</v>
      </c>
      <c r="O8" s="29">
        <f>('Valori assoluti'!P8-'Valori assoluti'!O8)/'Valori assoluti'!O8*100</f>
        <v>1.7595307917888565</v>
      </c>
      <c r="P8" s="29">
        <f>('Valori assoluti'!Q8-'Valori assoluti'!P8)/'Valori assoluti'!P8*100</f>
        <v>-7.1085494716618642</v>
      </c>
      <c r="Q8" s="29">
        <f>('Valori assoluti'!R8-'Valori assoluti'!Q8)/'Valori assoluti'!Q8*100</f>
        <v>-4.3433298862461225</v>
      </c>
      <c r="R8" s="29">
        <f>('Valori assoluti'!S8-'Valori assoluti'!R8)/'Valori assoluti'!R8*100</f>
        <v>-6.7027027027027026</v>
      </c>
      <c r="S8" s="29">
        <f>('Valori assoluti'!T8-'Valori assoluti'!S8)/'Valori assoluti'!S8*100</f>
        <v>-2.5492468134414832</v>
      </c>
      <c r="T8" s="29">
        <f>('Valori assoluti'!T8-'Valori assoluti'!C8)/'Valori assoluti'!C8*100</f>
        <v>-54.442036836403027</v>
      </c>
      <c r="U8" s="29">
        <f>('Valori assoluti'!S8-'Valori assoluti'!L8)/'Valori assoluti'!L8*100</f>
        <v>-28.736581337737405</v>
      </c>
    </row>
    <row r="9" spans="1:36" s="2" customFormat="1" ht="12" x14ac:dyDescent="0.25">
      <c r="A9" s="132" t="s">
        <v>20</v>
      </c>
      <c r="B9" s="133"/>
      <c r="C9" s="29">
        <f>('Valori assoluti'!D9-'Valori assoluti'!C9)/'Valori assoluti'!C9*100</f>
        <v>-8.2479508196721305</v>
      </c>
      <c r="D9" s="29">
        <f>('Valori assoluti'!E9-'Valori assoluti'!D9)/'Valori assoluti'!D9*100</f>
        <v>-11.166945840312675</v>
      </c>
      <c r="E9" s="29">
        <f>('Valori assoluti'!F9-'Valori assoluti'!E9)/'Valori assoluti'!E9*100</f>
        <v>-3.2998114393463229</v>
      </c>
      <c r="F9" s="29">
        <f>('Valori assoluti'!G9-'Valori assoluti'!F9)/'Valori assoluti'!F9*100</f>
        <v>-19.987000324991875</v>
      </c>
      <c r="G9" s="29">
        <f>('Valori assoluti'!H9-'Valori assoluti'!G9)/'Valori assoluti'!G9*100</f>
        <v>25.101543460601139</v>
      </c>
      <c r="H9" s="29">
        <f>('Valori assoluti'!I9-'Valori assoluti'!H9)/'Valori assoluti'!H9*100</f>
        <v>-29.61038961038961</v>
      </c>
      <c r="I9" s="29">
        <f>('Valori assoluti'!J9-'Valori assoluti'!I9)/'Valori assoluti'!I9*100</f>
        <v>-0.69188191881918815</v>
      </c>
      <c r="J9" s="29">
        <f>('Valori assoluti'!K9-'Valori assoluti'!J9)/'Valori assoluti'!J9*100</f>
        <v>-8.732001857872735</v>
      </c>
      <c r="K9" s="29">
        <f>('Valori assoluti'!L9-'Valori assoluti'!K9)/'Valori assoluti'!K9*100</f>
        <v>10.178117048346055</v>
      </c>
      <c r="L9" s="29">
        <f>('Valori assoluti'!M9-'Valori assoluti'!L9)/'Valori assoluti'!L9*100</f>
        <v>-25.958429561200923</v>
      </c>
      <c r="M9" s="29">
        <f>('Valori assoluti'!N9-'Valori assoluti'!M9)/'Valori assoluti'!M9*100</f>
        <v>-3.6805988771054272</v>
      </c>
      <c r="N9" s="29">
        <f>('Valori assoluti'!O9-'Valori assoluti'!N9)/'Valori assoluti'!N9*100</f>
        <v>-6.1528497409326421</v>
      </c>
      <c r="O9" s="29">
        <f>('Valori assoluti'!P9-'Valori assoluti'!O9)/'Valori assoluti'!O9*100</f>
        <v>-5.4520358868184955</v>
      </c>
      <c r="P9" s="29">
        <f>('Valori assoluti'!Q9-'Valori assoluti'!P9)/'Valori assoluti'!P9*100</f>
        <v>-7.7372262773722627</v>
      </c>
      <c r="Q9" s="29">
        <f>('Valori assoluti'!R9-'Valori assoluti'!Q9)/'Valori assoluti'!Q9*100</f>
        <v>8.93987341772152</v>
      </c>
      <c r="R9" s="29">
        <f>('Valori assoluti'!S9-'Valori assoluti'!R9)/'Valori assoluti'!R9*100</f>
        <v>0.29048656499636893</v>
      </c>
      <c r="S9" s="29">
        <f>('Valori assoluti'!T9-'Valori assoluti'!S9)/'Valori assoluti'!S9*100</f>
        <v>-3.1860970311368573</v>
      </c>
      <c r="T9" s="29">
        <f>('Valori assoluti'!T9-'Valori assoluti'!C9)/'Valori assoluti'!C9*100</f>
        <v>-65.753073770491795</v>
      </c>
      <c r="U9" s="29">
        <f>('Valori assoluti'!S9-'Valori assoluti'!L9)/'Valori assoluti'!L9*100</f>
        <v>-36.212471131639724</v>
      </c>
    </row>
    <row r="10" spans="1:36" s="2" customFormat="1" ht="12" x14ac:dyDescent="0.25">
      <c r="A10" s="132" t="s">
        <v>21</v>
      </c>
      <c r="B10" s="132"/>
      <c r="C10" s="29">
        <f>('Valori assoluti'!D10-'Valori assoluti'!C10)/'Valori assoluti'!C10*100</f>
        <v>-21.501457725947525</v>
      </c>
      <c r="D10" s="29">
        <f>('Valori assoluti'!E10-'Valori assoluti'!D10)/'Valori assoluti'!D10*100</f>
        <v>10.863509749303621</v>
      </c>
      <c r="E10" s="29">
        <f>('Valori assoluti'!F10-'Valori assoluti'!E10)/'Valori assoluti'!E10*100</f>
        <v>-8.8777219430485754</v>
      </c>
      <c r="F10" s="29">
        <f>('Valori assoluti'!G10-'Valori assoluti'!F10)/'Valori assoluti'!F10*100</f>
        <v>2.9411764705882351</v>
      </c>
      <c r="G10" s="29">
        <f>('Valori assoluti'!H10-'Valori assoluti'!G10)/'Valori assoluti'!G10*100</f>
        <v>0.7142857142857143</v>
      </c>
      <c r="H10" s="29">
        <f>('Valori assoluti'!I10-'Valori assoluti'!H10)/'Valori assoluti'!H10*100</f>
        <v>-0.7978723404255319</v>
      </c>
      <c r="I10" s="29">
        <f>('Valori assoluti'!J10-'Valori assoluti'!I10)/'Valori assoluti'!I10*100</f>
        <v>-5.3619302949061662</v>
      </c>
      <c r="J10" s="29">
        <f>('Valori assoluti'!K10-'Valori assoluti'!J10)/'Valori assoluti'!J10*100</f>
        <v>-13.408876298394713</v>
      </c>
      <c r="K10" s="29">
        <f>('Valori assoluti'!L10-'Valori assoluti'!K10)/'Valori assoluti'!K10*100</f>
        <v>5.6706652126499453</v>
      </c>
      <c r="L10" s="29">
        <f>('Valori assoluti'!M10-'Valori assoluti'!L10)/'Valori assoluti'!L10*100</f>
        <v>25.902992776057793</v>
      </c>
      <c r="M10" s="29">
        <f>('Valori assoluti'!N10-'Valori assoluti'!M10)/'Valori assoluti'!M10*100</f>
        <v>-3.8524590163934427</v>
      </c>
      <c r="N10" s="29">
        <f>('Valori assoluti'!O10-'Valori assoluti'!N10)/'Valori assoluti'!N10*100</f>
        <v>-1.4492753623188406</v>
      </c>
      <c r="O10" s="29">
        <f>('Valori assoluti'!P10-'Valori assoluti'!O10)/'Valori assoluti'!O10*100</f>
        <v>-1.4705882352941175</v>
      </c>
      <c r="P10" s="29">
        <f>('Valori assoluti'!Q10-'Valori assoluti'!P10)/'Valori assoluti'!P10*100</f>
        <v>-1.6681299385425814</v>
      </c>
      <c r="Q10" s="29">
        <f>('Valori assoluti'!R10-'Valori assoluti'!Q10)/'Valori assoluti'!Q10*100</f>
        <v>-6.0714285714285712</v>
      </c>
      <c r="R10" s="29">
        <f>('Valori assoluti'!S10-'Valori assoluti'!R10)/'Valori assoluti'!R10*100</f>
        <v>-0.47528517110266161</v>
      </c>
      <c r="S10" s="29">
        <f>('Valori assoluti'!T10-'Valori assoluti'!S10)/'Valori assoluti'!S10*100</f>
        <v>1.241642788920726</v>
      </c>
      <c r="T10" s="29">
        <f>('Valori assoluti'!T10-'Valori assoluti'!C10)/'Valori assoluti'!C10*100</f>
        <v>-22.740524781341108</v>
      </c>
      <c r="U10" s="29">
        <f>('Valori assoluti'!S10-'Valori assoluti'!L10)/'Valori assoluti'!L10*100</f>
        <v>8.0495356037151709</v>
      </c>
      <c r="X10" s="36"/>
    </row>
    <row r="11" spans="1:36" s="2" customFormat="1" ht="12" x14ac:dyDescent="0.25">
      <c r="A11" s="132" t="s">
        <v>22</v>
      </c>
      <c r="B11" s="133"/>
      <c r="C11" s="29">
        <f>('Valori assoluti'!D11-'Valori assoluti'!C11)/'Valori assoluti'!C11*100</f>
        <v>-8.3032490974729249</v>
      </c>
      <c r="D11" s="29">
        <f>('Valori assoluti'!E11-'Valori assoluti'!D11)/'Valori assoluti'!D11*100</f>
        <v>-14.173228346456693</v>
      </c>
      <c r="E11" s="29">
        <f>('Valori assoluti'!F11-'Valori assoluti'!E11)/'Valori assoluti'!E11*100</f>
        <v>3.4403669724770642</v>
      </c>
      <c r="F11" s="29">
        <f>('Valori assoluti'!G11-'Valori assoluti'!F11)/'Valori assoluti'!F11*100</f>
        <v>-15.742793791574281</v>
      </c>
      <c r="G11" s="29">
        <f>('Valori assoluti'!H11-'Valori assoluti'!G11)/'Valori assoluti'!G11*100</f>
        <v>-0.52631578947368418</v>
      </c>
      <c r="H11" s="29">
        <f>('Valori assoluti'!I11-'Valori assoluti'!H11)/'Valori assoluti'!H11*100</f>
        <v>-14.02116402116402</v>
      </c>
      <c r="I11" s="29">
        <f>('Valori assoluti'!J11-'Valori assoluti'!I11)/'Valori assoluti'!I11*100</f>
        <v>-6.4615384615384617</v>
      </c>
      <c r="J11" s="29">
        <f>('Valori assoluti'!K11-'Valori assoluti'!J11)/'Valori assoluti'!J11*100</f>
        <v>-11.842105263157894</v>
      </c>
      <c r="K11" s="29">
        <f>('Valori assoluti'!L11-'Valori assoluti'!K11)/'Valori assoluti'!K11*100</f>
        <v>-10.820895522388058</v>
      </c>
      <c r="L11" s="29">
        <f>('Valori assoluti'!M11-'Valori assoluti'!L11)/'Valori assoluti'!L11*100</f>
        <v>-10.0418410041841</v>
      </c>
      <c r="M11" s="29">
        <f>('Valori assoluti'!N11-'Valori assoluti'!M11)/'Valori assoluti'!M11*100</f>
        <v>-4.1860465116279073</v>
      </c>
      <c r="N11" s="29">
        <f>('Valori assoluti'!O11-'Valori assoluti'!N11)/'Valori assoluti'!N11*100</f>
        <v>-13.106796116504855</v>
      </c>
      <c r="O11" s="29">
        <f>('Valori assoluti'!P11-'Valori assoluti'!O11)/'Valori assoluti'!O11*100</f>
        <v>-11.731843575418994</v>
      </c>
      <c r="P11" s="29">
        <f>('Valori assoluti'!Q11-'Valori assoluti'!P11)/'Valori assoluti'!P11*100</f>
        <v>-4.4303797468354427</v>
      </c>
      <c r="Q11" s="29">
        <f>('Valori assoluti'!R11-'Valori assoluti'!Q11)/'Valori assoluti'!Q11*100</f>
        <v>19.867549668874172</v>
      </c>
      <c r="R11" s="29">
        <f>('Valori assoluti'!S11-'Valori assoluti'!R11)/'Valori assoluti'!R11*100</f>
        <v>-7.1823204419889501</v>
      </c>
      <c r="S11" s="29">
        <f>('Valori assoluti'!T11-'Valori assoluti'!S11)/'Valori assoluti'!S11*100</f>
        <v>2.3809523809523809</v>
      </c>
      <c r="T11" s="29">
        <f>('Valori assoluti'!T11-'Valori assoluti'!C11)/'Valori assoluti'!C11*100</f>
        <v>-68.953068592057761</v>
      </c>
      <c r="U11" s="29">
        <f>('Valori assoluti'!S11-'Valori assoluti'!L11)/'Valori assoluti'!L11*100</f>
        <v>-29.707112970711297</v>
      </c>
    </row>
    <row r="12" spans="1:36" s="2" customFormat="1" ht="12" x14ac:dyDescent="0.25">
      <c r="A12" s="132" t="s">
        <v>23</v>
      </c>
      <c r="B12" s="133"/>
      <c r="C12" s="29">
        <f>('Valori assoluti'!D12-'Valori assoluti'!C12)/'Valori assoluti'!C12*100</f>
        <v>8.4946957447647584</v>
      </c>
      <c r="D12" s="29">
        <f>('Valori assoluti'!E12-'Valori assoluti'!D12)/'Valori assoluti'!D12*100</f>
        <v>-4.238304678128749</v>
      </c>
      <c r="E12" s="29">
        <f>('Valori assoluti'!F12-'Valori assoluti'!E12)/'Valori assoluti'!E12*100</f>
        <v>-3.5984057695957485</v>
      </c>
      <c r="F12" s="29">
        <f>('Valori assoluti'!G12-'Valori assoluti'!F12)/'Valori assoluti'!F12*100</f>
        <v>-2.756231050911525E-2</v>
      </c>
      <c r="G12" s="29">
        <f>('Valori assoluti'!H12-'Valori assoluti'!G12)/'Valori assoluti'!G12*100</f>
        <v>-0.9413154785348562</v>
      </c>
      <c r="H12" s="29">
        <f>('Valori assoluti'!I12-'Valori assoluti'!H12)/'Valori assoluti'!H12*100</f>
        <v>-1.7454574370800366</v>
      </c>
      <c r="I12" s="29">
        <f>('Valori assoluti'!J12-'Valori assoluti'!I12)/'Valori assoluti'!I12*100</f>
        <v>-4.8640336678536737</v>
      </c>
      <c r="J12" s="29">
        <f>('Valori assoluti'!K12-'Valori assoluti'!J12)/'Valori assoluti'!J12*100</f>
        <v>-7.5287111867290522</v>
      </c>
      <c r="K12" s="29">
        <f>('Valori assoluti'!L12-'Valori assoluti'!K12)/'Valori assoluti'!K12*100</f>
        <v>0.35418583256669733</v>
      </c>
      <c r="L12" s="29">
        <f>('Valori assoluti'!M12-'Valori assoluti'!L12)/'Valori assoluti'!L12*100</f>
        <v>-5.7982307374982813</v>
      </c>
      <c r="M12" s="29">
        <f>('Valori assoluti'!N12-'Valori assoluti'!M12)/'Valori assoluti'!M12*100</f>
        <v>-9.8968470221876217</v>
      </c>
      <c r="N12" s="29">
        <f>('Valori assoluti'!O12-'Valori assoluti'!N12)/'Valori assoluti'!N12*100</f>
        <v>-5.2273463656982395</v>
      </c>
      <c r="O12" s="29">
        <f>('Valori assoluti'!P12-'Valori assoluti'!O12)/'Valori assoluti'!O12*100</f>
        <v>-2.8091168091168091</v>
      </c>
      <c r="P12" s="29">
        <f>('Valori assoluti'!Q12-'Valori assoluti'!P12)/'Valori assoluti'!P12*100</f>
        <v>-3.107228703757988</v>
      </c>
      <c r="Q12" s="29">
        <f>('Valori assoluti'!R12-'Valori assoluti'!Q12)/'Valori assoluti'!Q12*100</f>
        <v>-0.75028740848308828</v>
      </c>
      <c r="R12" s="29">
        <f>('Valori assoluti'!S12-'Valori assoluti'!R12)/'Valori assoluti'!R12*100</f>
        <v>-0.21947204779613488</v>
      </c>
      <c r="S12" s="29">
        <f>('Valori assoluti'!T12-'Valori assoluti'!S12)/'Valori assoluti'!S12*100</f>
        <v>1.9551536628581903</v>
      </c>
      <c r="T12" s="29">
        <f>('Valori assoluti'!T12-'Valori assoluti'!C12)/'Valori assoluti'!C12*100</f>
        <v>-34.191741925306623</v>
      </c>
      <c r="U12" s="29">
        <f>('Valori assoluti'!S12-'Valori assoluti'!L12)/'Valori assoluti'!L12*100</f>
        <v>-24.980519778154651</v>
      </c>
      <c r="X12" s="36"/>
    </row>
    <row r="13" spans="1:36" s="2" customFormat="1" ht="12" x14ac:dyDescent="0.25">
      <c r="A13" s="132" t="s">
        <v>24</v>
      </c>
      <c r="B13" s="133"/>
      <c r="C13" s="29">
        <f>('Valori assoluti'!D13-'Valori assoluti'!C13)/'Valori assoluti'!C13*100</f>
        <v>-16.984615384615385</v>
      </c>
      <c r="D13" s="29">
        <f>('Valori assoluti'!E13-'Valori assoluti'!D13)/'Valori assoluti'!D13*100</f>
        <v>-13.862120088954782</v>
      </c>
      <c r="E13" s="29">
        <f>('Valori assoluti'!F13-'Valori assoluti'!E13)/'Valori assoluti'!E13*100</f>
        <v>-13.425129087779691</v>
      </c>
      <c r="F13" s="29">
        <f>('Valori assoluti'!G13-'Valori assoluti'!F13)/'Valori assoluti'!F13*100</f>
        <v>-2.3856858846918487</v>
      </c>
      <c r="G13" s="29">
        <f>('Valori assoluti'!H13-'Valori assoluti'!G13)/'Valori assoluti'!G13*100</f>
        <v>-3.2586558044806515</v>
      </c>
      <c r="H13" s="29">
        <f>('Valori assoluti'!I13-'Valori assoluti'!H13)/'Valori assoluti'!H13*100</f>
        <v>-11.157894736842106</v>
      </c>
      <c r="I13" s="29">
        <f>('Valori assoluti'!J13-'Valori assoluti'!I13)/'Valori assoluti'!I13*100</f>
        <v>-18.720379146919431</v>
      </c>
      <c r="J13" s="29">
        <f>('Valori assoluti'!K13-'Valori assoluti'!J13)/'Valori assoluti'!J13*100</f>
        <v>-6.7055393586005829</v>
      </c>
      <c r="K13" s="29">
        <f>('Valori assoluti'!L13-'Valori assoluti'!K13)/'Valori assoluti'!K13*100</f>
        <v>-13.90625</v>
      </c>
      <c r="L13" s="29">
        <f>('Valori assoluti'!M13-'Valori assoluti'!L13)/'Valori assoluti'!L13*100</f>
        <v>3.0852994555353903</v>
      </c>
      <c r="M13" s="29">
        <f>('Valori assoluti'!N13-'Valori assoluti'!M13)/'Valori assoluti'!M13*100</f>
        <v>-30.281690140845068</v>
      </c>
      <c r="N13" s="29">
        <f>('Valori assoluti'!O13-'Valori assoluti'!N13)/'Valori assoluti'!N13*100</f>
        <v>-12.121212121212121</v>
      </c>
      <c r="O13" s="29">
        <f>('Valori assoluti'!P13-'Valori assoluti'!O13)/'Valori assoluti'!O13*100</f>
        <v>-0.57471264367816088</v>
      </c>
      <c r="P13" s="29">
        <f>('Valori assoluti'!Q13-'Valori assoluti'!P13)/'Valori assoluti'!P13*100</f>
        <v>-1.1560693641618496</v>
      </c>
      <c r="Q13" s="29">
        <f>('Valori assoluti'!R13-'Valori assoluti'!Q13)/'Valori assoluti'!Q13*100</f>
        <v>1.7543859649122806</v>
      </c>
      <c r="R13" s="29">
        <f>('Valori assoluti'!S13-'Valori assoluti'!R13)/'Valori assoluti'!R13*100</f>
        <v>-13.218390804597702</v>
      </c>
      <c r="S13" s="29">
        <f>('Valori assoluti'!T13-'Valori assoluti'!S13)/'Valori assoluti'!S13*100</f>
        <v>-2.9801324503311259</v>
      </c>
      <c r="T13" s="29">
        <f>('Valori assoluti'!T13-'Valori assoluti'!C13)/'Valori assoluti'!C13*100</f>
        <v>-81.969230769230776</v>
      </c>
      <c r="U13" s="29">
        <f>('Valori assoluti'!S13-'Valori assoluti'!L13)/'Valori assoluti'!L13*100</f>
        <v>-45.190562613430131</v>
      </c>
      <c r="X13" s="36"/>
    </row>
    <row r="14" spans="1:36" s="2" customFormat="1" ht="12" x14ac:dyDescent="0.25">
      <c r="A14" s="132" t="s">
        <v>25</v>
      </c>
      <c r="B14" s="133"/>
      <c r="C14" s="29">
        <f>('Valori assoluti'!D14-'Valori assoluti'!C14)/'Valori assoluti'!C14*100</f>
        <v>-14.261069580218516</v>
      </c>
      <c r="D14" s="29">
        <f>('Valori assoluti'!E14-'Valori assoluti'!D14)/'Valori assoluti'!D14*100</f>
        <v>-8.3836351441985251</v>
      </c>
      <c r="E14" s="29">
        <f>('Valori assoluti'!F14-'Valori assoluti'!E14)/'Valori assoluti'!E14*100</f>
        <v>0.80527086383601754</v>
      </c>
      <c r="F14" s="29">
        <f>('Valori assoluti'!G14-'Valori assoluti'!F14)/'Valori assoluti'!F14*100</f>
        <v>3.2316630355846039</v>
      </c>
      <c r="G14" s="29">
        <f>('Valori assoluti'!H14-'Valori assoluti'!G14)/'Valori assoluti'!G14*100</f>
        <v>-5.6982061202954624</v>
      </c>
      <c r="H14" s="29">
        <f>('Valori assoluti'!I14-'Valori assoluti'!H14)/'Valori assoluti'!H14*100</f>
        <v>1.2308839985080196</v>
      </c>
      <c r="I14" s="29">
        <f>('Valori assoluti'!J14-'Valori assoluti'!I14)/'Valori assoluti'!I14*100</f>
        <v>-15.43846720707443</v>
      </c>
      <c r="J14" s="29">
        <f>('Valori assoluti'!K14-'Valori assoluti'!J14)/'Valori assoluti'!J14*100</f>
        <v>-17.516339869281044</v>
      </c>
      <c r="K14" s="29">
        <f>('Valori assoluti'!L14-'Valori assoluti'!K14)/'Valori assoluti'!K14*100</f>
        <v>2.3771790808240887</v>
      </c>
      <c r="L14" s="29">
        <f>('Valori assoluti'!M14-'Valori assoluti'!L14)/'Valori assoluti'!L14*100</f>
        <v>-2.6831785345717232</v>
      </c>
      <c r="M14" s="29">
        <f>('Valori assoluti'!N14-'Valori assoluti'!M14)/'Valori assoluti'!M14*100</f>
        <v>-10.922587486744433</v>
      </c>
      <c r="N14" s="29">
        <f>('Valori assoluti'!O14-'Valori assoluti'!N14)/'Valori assoluti'!N14*100</f>
        <v>-4.7619047619047619</v>
      </c>
      <c r="O14" s="29">
        <f>('Valori assoluti'!P14-'Valori assoluti'!O14)/'Valori assoluti'!O14*100</f>
        <v>-0.375</v>
      </c>
      <c r="P14" s="29">
        <f>('Valori assoluti'!Q14-'Valori assoluti'!P14)/'Valori assoluti'!P14*100</f>
        <v>-6.2107904642409038</v>
      </c>
      <c r="Q14" s="29">
        <f>('Valori assoluti'!R14-'Valori assoluti'!Q14)/'Valori assoluti'!Q14*100</f>
        <v>-0.86956521739130432</v>
      </c>
      <c r="R14" s="29">
        <f>('Valori assoluti'!S14-'Valori assoluti'!R14)/'Valori assoluti'!R14*100</f>
        <v>0.33738191632928477</v>
      </c>
      <c r="S14" s="29">
        <f>('Valori assoluti'!T14-'Valori assoluti'!S14)/'Valori assoluti'!S14*100</f>
        <v>-13.651647612642906</v>
      </c>
      <c r="T14" s="29">
        <f>('Valori assoluti'!T14-'Valori assoluti'!C14)/'Valori assoluti'!C14*100</f>
        <v>-63.082231167337554</v>
      </c>
      <c r="U14" s="29">
        <f>('Valori assoluti'!S14-'Valori assoluti'!L14)/'Valori assoluti'!L14*100</f>
        <v>-23.271413828689372</v>
      </c>
      <c r="X14" s="36"/>
    </row>
    <row r="15" spans="1:36" s="2" customFormat="1" ht="12" x14ac:dyDescent="0.25">
      <c r="A15" s="132" t="s">
        <v>26</v>
      </c>
      <c r="B15" s="133"/>
      <c r="C15" s="29">
        <f>('Valori assoluti'!D15-'Valori assoluti'!C15)/'Valori assoluti'!C15*100</f>
        <v>17.625231910946194</v>
      </c>
      <c r="D15" s="29">
        <f>('Valori assoluti'!E15-'Valori assoluti'!D15)/'Valori assoluti'!D15*100</f>
        <v>-7.0977917981072558</v>
      </c>
      <c r="E15" s="29">
        <f>('Valori assoluti'!F15-'Valori assoluti'!E15)/'Valori assoluti'!E15*100</f>
        <v>8.4889643463497446</v>
      </c>
      <c r="F15" s="29">
        <f>('Valori assoluti'!G15-'Valori assoluti'!F15)/'Valori assoluti'!F15*100</f>
        <v>2.3474178403755865</v>
      </c>
      <c r="G15" s="29">
        <f>('Valori assoluti'!H15-'Valori assoluti'!G15)/'Valori assoluti'!G15*100</f>
        <v>-1.2996941896024465</v>
      </c>
      <c r="H15" s="29">
        <f>('Valori assoluti'!I15-'Valori assoluti'!H15)/'Valori assoluti'!H15*100</f>
        <v>-1.471727343144849</v>
      </c>
      <c r="I15" s="29">
        <f>('Valori assoluti'!J15-'Valori assoluti'!I15)/'Valori assoluti'!I15*100</f>
        <v>-2.9874213836477987</v>
      </c>
      <c r="J15" s="29">
        <f>('Valori assoluti'!K15-'Valori assoluti'!J15)/'Valori assoluti'!J15*100</f>
        <v>-4.4570502431118308</v>
      </c>
      <c r="K15" s="29">
        <f>('Valori assoluti'!L15-'Valori assoluti'!K15)/'Valori assoluti'!K15*100</f>
        <v>-2.0356234096692112</v>
      </c>
      <c r="L15" s="29">
        <f>('Valori assoluti'!M15-'Valori assoluti'!L15)/'Valori assoluti'!L15*100</f>
        <v>1.9047619047619049</v>
      </c>
      <c r="M15" s="29">
        <f>('Valori assoluti'!N15-'Valori assoluti'!M15)/'Valori assoluti'!M15*100</f>
        <v>-6.6270178419711128</v>
      </c>
      <c r="N15" s="29">
        <f>('Valori assoluti'!O15-'Valori assoluti'!N15)/'Valori assoluti'!N15*100</f>
        <v>-3.6396724294813465</v>
      </c>
      <c r="O15" s="29">
        <f>('Valori assoluti'!P15-'Valori assoluti'!O15)/'Valori assoluti'!O15*100</f>
        <v>9.2540132200188872</v>
      </c>
      <c r="P15" s="29">
        <f>('Valori assoluti'!Q15-'Valori assoluti'!P15)/'Valori assoluti'!P15*100</f>
        <v>-1.9878997407087293</v>
      </c>
      <c r="Q15" s="29">
        <f>('Valori assoluti'!R15-'Valori assoluti'!Q15)/'Valori assoluti'!Q15*100</f>
        <v>-8.8183421516754845E-2</v>
      </c>
      <c r="R15" s="29">
        <f>('Valori assoluti'!S15-'Valori assoluti'!R15)/'Valori assoluti'!R15*100</f>
        <v>1.5887025595763458</v>
      </c>
      <c r="S15" s="29">
        <f>('Valori assoluti'!T15-'Valori assoluti'!S15)/'Valori assoluti'!S15*100</f>
        <v>-6.516072980017376</v>
      </c>
      <c r="T15" s="29">
        <f>('Valori assoluti'!T15-'Valori assoluti'!C15)/'Valori assoluti'!C15*100</f>
        <v>-0.1855287569573284</v>
      </c>
      <c r="U15" s="29">
        <f>('Valori assoluti'!S15-'Valori assoluti'!L15)/'Valori assoluti'!L15*100</f>
        <v>-0.34632034632034631</v>
      </c>
      <c r="X15" s="36"/>
    </row>
    <row r="16" spans="1:36" s="2" customFormat="1" ht="12" x14ac:dyDescent="0.25">
      <c r="A16" s="132" t="s">
        <v>27</v>
      </c>
      <c r="B16" s="133"/>
      <c r="C16" s="37">
        <f>('Valori assoluti'!D16-'Valori assoluti'!C16)/'Valori assoluti'!C16*100</f>
        <v>112.84829721362229</v>
      </c>
      <c r="D16" s="29">
        <f>('Valori assoluti'!E16-'Valori assoluti'!D16)/'Valori assoluti'!D16*100</f>
        <v>6.1818181818181817</v>
      </c>
      <c r="E16" s="29">
        <f>('Valori assoluti'!F16-'Valori assoluti'!E16)/'Valori assoluti'!E16*100</f>
        <v>-6.3698630136986303</v>
      </c>
      <c r="F16" s="29">
        <f>('Valori assoluti'!G16-'Valori assoluti'!F16)/'Valori assoluti'!F16*100</f>
        <v>7.8273591806876377</v>
      </c>
      <c r="G16" s="29">
        <f>('Valori assoluti'!H16-'Valori assoluti'!G16)/'Valori assoluti'!G16*100</f>
        <v>4.5454545454545459</v>
      </c>
      <c r="H16" s="29">
        <f>('Valori assoluti'!I16-'Valori assoluti'!H16)/'Valori assoluti'!H16*100</f>
        <v>-1.8170019467878002</v>
      </c>
      <c r="I16" s="29">
        <f>('Valori assoluti'!J16-'Valori assoluti'!I16)/'Valori assoluti'!I16*100</f>
        <v>-1.784534038334435</v>
      </c>
      <c r="J16" s="29">
        <f>('Valori assoluti'!K16-'Valori assoluti'!J16)/'Valori assoluti'!J16*100</f>
        <v>-21.467025572005383</v>
      </c>
      <c r="K16" s="29">
        <f>('Valori assoluti'!L16-'Valori assoluti'!K16)/'Valori assoluti'!K16*100</f>
        <v>5.8269065981148245</v>
      </c>
      <c r="L16" s="29">
        <f>('Valori assoluti'!M16-'Valori assoluti'!L16)/'Valori assoluti'!L16*100</f>
        <v>6.4777327935222671</v>
      </c>
      <c r="M16" s="29">
        <f>('Valori assoluti'!N16-'Valori assoluti'!M16)/'Valori assoluti'!M16*100</f>
        <v>-14.14448669201521</v>
      </c>
      <c r="N16" s="29">
        <f>('Valori assoluti'!O16-'Valori assoluti'!N16)/'Valori assoluti'!N16*100</f>
        <v>-9.0345438441098302</v>
      </c>
      <c r="O16" s="29">
        <f>('Valori assoluti'!P16-'Valori assoluti'!O16)/'Valori assoluti'!O16*100</f>
        <v>17.137293086660176</v>
      </c>
      <c r="P16" s="29">
        <f>('Valori assoluti'!Q16-'Valori assoluti'!P16)/'Valori assoluti'!P16*100</f>
        <v>-8.3125519534497094E-2</v>
      </c>
      <c r="Q16" s="29">
        <f>('Valori assoluti'!R16-'Valori assoluti'!Q16)/'Valori assoluti'!Q16*100</f>
        <v>6.1564059900166388</v>
      </c>
      <c r="R16" s="29">
        <f>('Valori assoluti'!S16-'Valori assoluti'!R16)/'Valori assoluti'!R16*100</f>
        <v>12.068965517241379</v>
      </c>
      <c r="S16" s="29">
        <f>('Valori assoluti'!T16-'Valori assoluti'!S16)/'Valori assoluti'!S16*100</f>
        <v>18.11188811188811</v>
      </c>
      <c r="T16" s="35">
        <f>('Valori assoluti'!T16-'Valori assoluti'!C16)/'Valori assoluti'!C16*100</f>
        <v>161.45510835913313</v>
      </c>
      <c r="U16" s="29">
        <f>('Valori assoluti'!S16-'Valori assoluti'!L16)/'Valori assoluti'!L16*100</f>
        <v>15.789473684210526</v>
      </c>
    </row>
    <row r="17" spans="1:24" s="2" customFormat="1" ht="12" x14ac:dyDescent="0.25">
      <c r="A17" s="132" t="s">
        <v>28</v>
      </c>
      <c r="B17" s="133"/>
      <c r="C17" s="29">
        <f>('Valori assoluti'!D17-'Valori assoluti'!C17)/'Valori assoluti'!C17*100</f>
        <v>-0.15673981191222569</v>
      </c>
      <c r="D17" s="29">
        <f>('Valori assoluti'!E17-'Valori assoluti'!D17)/'Valori assoluti'!D17*100</f>
        <v>-17.896389324960754</v>
      </c>
      <c r="E17" s="29">
        <f>('Valori assoluti'!F17-'Valori assoluti'!E17)/'Valori assoluti'!E17*100</f>
        <v>8.7954110898661568</v>
      </c>
      <c r="F17" s="29">
        <f>('Valori assoluti'!G17-'Valori assoluti'!F17)/'Valori assoluti'!F17*100</f>
        <v>-1.2302284710017575</v>
      </c>
      <c r="G17" s="29">
        <f>('Valori assoluti'!H17-'Valori assoluti'!G17)/'Valori assoluti'!G17*100</f>
        <v>-8.362989323843415</v>
      </c>
      <c r="H17" s="29">
        <f>('Valori assoluti'!I17-'Valori assoluti'!H17)/'Valori assoluti'!H17*100</f>
        <v>-4.0776699029126213</v>
      </c>
      <c r="I17" s="29">
        <f>('Valori assoluti'!J17-'Valori assoluti'!I17)/'Valori assoluti'!I17*100</f>
        <v>-7.6923076923076925</v>
      </c>
      <c r="J17" s="29">
        <f>('Valori assoluti'!K17-'Valori assoluti'!J17)/'Valori assoluti'!J17*100</f>
        <v>2.1929824561403506</v>
      </c>
      <c r="K17" s="29">
        <f>('Valori assoluti'!L17-'Valori assoluti'!K17)/'Valori assoluti'!K17*100</f>
        <v>-3.0042918454935621</v>
      </c>
      <c r="L17" s="29">
        <f>('Valori assoluti'!M17-'Valori assoluti'!L17)/'Valori assoluti'!L17*100</f>
        <v>6.4159292035398234</v>
      </c>
      <c r="M17" s="29">
        <f>('Valori assoluti'!N17-'Valori assoluti'!M17)/'Valori assoluti'!M17*100</f>
        <v>-6.6528066528066532</v>
      </c>
      <c r="N17" s="29">
        <f>('Valori assoluti'!O17-'Valori assoluti'!N17)/'Valori assoluti'!N17*100</f>
        <v>-4.4543429844097995</v>
      </c>
      <c r="O17" s="29">
        <f>('Valori assoluti'!P17-'Valori assoluti'!O17)/'Valori assoluti'!O17*100</f>
        <v>10.023310023310025</v>
      </c>
      <c r="P17" s="29">
        <f>('Valori assoluti'!Q17-'Valori assoluti'!P17)/'Valori assoluti'!P17*100</f>
        <v>-24.576271186440678</v>
      </c>
      <c r="Q17" s="29">
        <f>('Valori assoluti'!R17-'Valori assoluti'!Q17)/'Valori assoluti'!Q17*100</f>
        <v>20.224719101123593</v>
      </c>
      <c r="R17" s="29">
        <f>('Valori assoluti'!S17-'Valori assoluti'!R17)/'Valori assoluti'!R17*100</f>
        <v>-3.5046728971962615</v>
      </c>
      <c r="S17" s="29">
        <f>('Valori assoluti'!T17-'Valori assoluti'!S17)/'Valori assoluti'!S17*100</f>
        <v>-7.9903147699757868</v>
      </c>
      <c r="T17" s="29">
        <f>('Valori assoluti'!T17-'Valori assoluti'!C17)/'Valori assoluti'!C17*100</f>
        <v>-40.438871473354233</v>
      </c>
      <c r="U17" s="29">
        <f>('Valori assoluti'!S17-'Valori assoluti'!L17)/'Valori assoluti'!L17*100</f>
        <v>-8.6283185840707954</v>
      </c>
      <c r="X17" s="36"/>
    </row>
    <row r="18" spans="1:24" s="2" customFormat="1" ht="12" x14ac:dyDescent="0.25">
      <c r="A18" s="132" t="s">
        <v>29</v>
      </c>
      <c r="B18" s="133"/>
      <c r="C18" s="29">
        <f>('Valori assoluti'!D18-'Valori assoluti'!C18)/'Valori assoluti'!C18*100</f>
        <v>1.6002560409665547</v>
      </c>
      <c r="D18" s="29">
        <f>('Valori assoluti'!E18-'Valori assoluti'!D18)/'Valori assoluti'!D18*100</f>
        <v>0.83477713025673328</v>
      </c>
      <c r="E18" s="29">
        <f>('Valori assoluti'!F18-'Valori assoluti'!E18)/'Valori assoluti'!E18*100</f>
        <v>3.3348953452046235</v>
      </c>
      <c r="F18" s="29">
        <f>('Valori assoluti'!G18-'Valori assoluti'!F18)/'Valori assoluti'!F18*100</f>
        <v>6.771974907414406</v>
      </c>
      <c r="G18" s="29">
        <f>('Valori assoluti'!H18-'Valori assoluti'!G18)/'Valori assoluti'!G18*100</f>
        <v>6.0168471720818291</v>
      </c>
      <c r="H18" s="29">
        <f>('Valori assoluti'!I18-'Valori assoluti'!H18)/'Valori assoluti'!H18*100</f>
        <v>4.9142017760566201</v>
      </c>
      <c r="I18" s="29">
        <f>('Valori assoluti'!J18-'Valori assoluti'!I18)/'Valori assoluti'!I18*100</f>
        <v>-0.4900400941895246</v>
      </c>
      <c r="J18" s="29">
        <f>('Valori assoluti'!K18-'Valori assoluti'!J18)/'Valori assoluti'!J18*100</f>
        <v>1.5221284215911999</v>
      </c>
      <c r="K18" s="29">
        <f>('Valori assoluti'!L18-'Valori assoluti'!K18)/'Valori assoluti'!K18*100</f>
        <v>-1.3544160262063751</v>
      </c>
      <c r="L18" s="29">
        <f>('Valori assoluti'!M18-'Valori assoluti'!L18)/'Valori assoluti'!L18*100</f>
        <v>11.373650935564212</v>
      </c>
      <c r="M18" s="29">
        <f>('Valori assoluti'!N18-'Valori assoluti'!M18)/'Valori assoluti'!M18*100</f>
        <v>3.4002293577981653</v>
      </c>
      <c r="N18" s="29">
        <f>('Valori assoluti'!O18-'Valori assoluti'!N18)/'Valori assoluti'!N18*100</f>
        <v>-1.4029834192868631</v>
      </c>
      <c r="O18" s="29">
        <f>('Valori assoluti'!P18-'Valori assoluti'!O18)/'Valori assoluti'!O18*100</f>
        <v>1.5466816647919011</v>
      </c>
      <c r="P18" s="29">
        <f>('Valori assoluti'!Q18-'Valori assoluti'!P18)/'Valori assoluti'!P18*100</f>
        <v>-3.4228745499861533</v>
      </c>
      <c r="Q18" s="29">
        <f>('Valori assoluti'!R18-'Valori assoluti'!Q18)/'Valori assoluti'!Q18*100</f>
        <v>-0.2466020531054654</v>
      </c>
      <c r="R18" s="29">
        <f>('Valori assoluti'!S18-'Valori assoluti'!R18)/'Valori assoluti'!R18*100</f>
        <v>0.7301368287915373</v>
      </c>
      <c r="S18" s="29">
        <f>('Valori assoluti'!T18-'Valori assoluti'!S18)/'Valori assoluti'!S18*100</f>
        <v>-4.4518006963072887</v>
      </c>
      <c r="T18" s="29">
        <f>('Valori assoluti'!T18-'Valori assoluti'!C18)/'Valori assoluti'!C18*100</f>
        <v>33.949431909105456</v>
      </c>
      <c r="U18" s="29">
        <f>('Valori assoluti'!S18-'Valori assoluti'!L18)/'Valori assoluti'!L18*100</f>
        <v>11.890925346446133</v>
      </c>
    </row>
    <row r="19" spans="1:24" s="2" customFormat="1" ht="12" x14ac:dyDescent="0.25">
      <c r="A19" s="132" t="s">
        <v>30</v>
      </c>
      <c r="B19" s="133"/>
      <c r="C19" s="29">
        <f>('Valori assoluti'!D19-'Valori assoluti'!C19)/'Valori assoluti'!C19*100</f>
        <v>-11.081256988368018</v>
      </c>
      <c r="D19" s="29">
        <f>('Valori assoluti'!E19-'Valori assoluti'!D19)/'Valori assoluti'!D19*100</f>
        <v>1.1261049905219498</v>
      </c>
      <c r="E19" s="29">
        <f>('Valori assoluti'!F19-'Valori assoluti'!E19)/'Valori assoluti'!E19*100</f>
        <v>-12.650099292886175</v>
      </c>
      <c r="F19" s="29">
        <f>('Valori assoluti'!G19-'Valori assoluti'!F19)/'Valori assoluti'!F19*100</f>
        <v>-13.885052586847976</v>
      </c>
      <c r="G19" s="29">
        <f>('Valori assoluti'!H19-'Valori assoluti'!G19)/'Valori assoluti'!G19*100</f>
        <v>-9.0994325191216383</v>
      </c>
      <c r="H19" s="29">
        <f>('Valori assoluti'!I19-'Valori assoluti'!H19)/'Valori assoluti'!H19*100</f>
        <v>-9.8718853482438522</v>
      </c>
      <c r="I19" s="29">
        <f>('Valori assoluti'!J19-'Valori assoluti'!I19)/'Valori assoluti'!I19*100</f>
        <v>-13.6726396627014</v>
      </c>
      <c r="J19" s="29">
        <f>('Valori assoluti'!K19-'Valori assoluti'!J19)/'Valori assoluti'!J19*100</f>
        <v>-7.0225013082155936</v>
      </c>
      <c r="K19" s="29">
        <f>('Valori assoluti'!L19-'Valori assoluti'!K19)/'Valori assoluti'!K19*100</f>
        <v>-15.162089149031969</v>
      </c>
      <c r="L19" s="29">
        <f>('Valori assoluti'!M19-'Valori assoluti'!L19)/'Valori assoluti'!L19*100</f>
        <v>-7.0717792225023226</v>
      </c>
      <c r="M19" s="29">
        <f>('Valori assoluti'!N19-'Valori assoluti'!M19)/'Valori assoluti'!M19*100</f>
        <v>-16.086046068913003</v>
      </c>
      <c r="N19" s="29">
        <f>('Valori assoluti'!O19-'Valori assoluti'!N19)/'Valori assoluti'!N19*100</f>
        <v>-14.893375680580762</v>
      </c>
      <c r="O19" s="29">
        <f>('Valori assoluti'!P19-'Valori assoluti'!O19)/'Valori assoluti'!O19*100</f>
        <v>-11.095561775289884</v>
      </c>
      <c r="P19" s="29">
        <f>('Valori assoluti'!Q19-'Valori assoluti'!P19)/'Valori assoluti'!P19*100</f>
        <v>-6.386327861479649</v>
      </c>
      <c r="Q19" s="29">
        <f>('Valori assoluti'!R19-'Valori assoluti'!Q19)/'Valori assoluti'!Q19*100</f>
        <v>-9.5123708863800136</v>
      </c>
      <c r="R19" s="29">
        <f>('Valori assoluti'!S19-'Valori assoluti'!R19)/'Valori assoluti'!R19*100</f>
        <v>-4.2120166356959556</v>
      </c>
      <c r="S19" s="29">
        <f>('Valori assoluti'!T19-'Valori assoluti'!S19)/'Valori assoluti'!S19*100</f>
        <v>-8.7020785219399546</v>
      </c>
      <c r="T19" s="38">
        <f>('Valori assoluti'!T19-'Valori assoluti'!C19)/'Valori assoluti'!C19*100</f>
        <v>-83.506617045776949</v>
      </c>
      <c r="U19" s="29">
        <f>('Valori assoluti'!S19-'Valori assoluti'!L19)/'Valori assoluti'!L19*100</f>
        <v>-52.125071867675018</v>
      </c>
    </row>
    <row r="20" spans="1:24" s="2" customFormat="1" ht="12" x14ac:dyDescent="0.25">
      <c r="A20" s="132" t="s">
        <v>31</v>
      </c>
      <c r="B20" s="133"/>
      <c r="C20" s="29">
        <f>('Valori assoluti'!D20-'Valori assoluti'!C20)/'Valori assoluti'!C20*100</f>
        <v>5.1596713760269504</v>
      </c>
      <c r="D20" s="29">
        <f>('Valori assoluti'!E20-'Valori assoluti'!D20)/'Valori assoluti'!D20*100</f>
        <v>5.8871600418410042</v>
      </c>
      <c r="E20" s="29">
        <f>('Valori assoluti'!F20-'Valori assoluti'!E20)/'Valori assoluti'!E20*100</f>
        <v>9.1192541598493513</v>
      </c>
      <c r="F20" s="29">
        <f>('Valori assoluti'!G20-'Valori assoluti'!F20)/'Valori assoluti'!F20*100</f>
        <v>7.7941550909553845</v>
      </c>
      <c r="G20" s="29">
        <f>('Valori assoluti'!H20-'Valori assoluti'!G20)/'Valori assoluti'!G20*100</f>
        <v>8.5507322450265075</v>
      </c>
      <c r="H20" s="29">
        <f>('Valori assoluti'!I20-'Valori assoluti'!H20)/'Valori assoluti'!H20*100</f>
        <v>8.6242746615087054</v>
      </c>
      <c r="I20" s="29">
        <f>('Valori assoluti'!J20-'Valori assoluti'!I20)/'Valori assoluti'!I20*100</f>
        <v>-8.6518129409931674</v>
      </c>
      <c r="J20" s="29">
        <f>('Valori assoluti'!K20-'Valori assoluti'!J20)/'Valori assoluti'!J20*100</f>
        <v>18.820662768031188</v>
      </c>
      <c r="K20" s="29">
        <f>('Valori assoluti'!L20-'Valori assoluti'!K20)/'Valori assoluti'!K20*100</f>
        <v>-3.7056024936428509</v>
      </c>
      <c r="L20" s="29">
        <f>('Valori assoluti'!M20-'Valori assoluti'!L20)/'Valori assoluti'!L20*100</f>
        <v>2.4107161871499456</v>
      </c>
      <c r="M20" s="29">
        <f>('Valori assoluti'!N20-'Valori assoluti'!M20)/'Valori assoluti'!M20*100</f>
        <v>-12.339620287383809</v>
      </c>
      <c r="N20" s="29">
        <f>('Valori assoluti'!O20-'Valori assoluti'!N20)/'Valori assoluti'!N20*100</f>
        <v>-9.8707152176491526</v>
      </c>
      <c r="O20" s="29">
        <f>('Valori assoluti'!P20-'Valori assoluti'!O20)/'Valori assoluti'!O20*100</f>
        <v>-3.508448702426699</v>
      </c>
      <c r="P20" s="29">
        <f>('Valori assoluti'!Q20-'Valori assoluti'!P20)/'Valori assoluti'!P20*100</f>
        <v>3.2350454161097622</v>
      </c>
      <c r="Q20" s="29">
        <f>('Valori assoluti'!R20-'Valori assoluti'!Q20)/'Valori assoluti'!Q20*100</f>
        <v>-0.45181916664464816</v>
      </c>
      <c r="R20" s="29">
        <f>('Valori assoluti'!S20-'Valori assoluti'!R20)/'Valori assoluti'!R20*100</f>
        <v>4.89701666843614</v>
      </c>
      <c r="S20" s="29">
        <f>('Valori assoluti'!T20-'Valori assoluti'!S20)/'Valori assoluti'!S20*100</f>
        <v>-4.6127375319450419</v>
      </c>
      <c r="T20" s="29">
        <f>('Valori assoluti'!T20-'Valori assoluti'!C20)/'Valori assoluti'!C20*100</f>
        <v>29.586470042281114</v>
      </c>
      <c r="U20" s="29">
        <f>('Valori assoluti'!S20-'Valori assoluti'!L20)/'Valori assoluti'!L20*100</f>
        <v>-15.835764635730563</v>
      </c>
    </row>
    <row r="21" spans="1:24" s="2" customFormat="1" ht="12" x14ac:dyDescent="0.25">
      <c r="A21" s="132" t="s">
        <v>32</v>
      </c>
      <c r="B21" s="133"/>
      <c r="C21" s="29">
        <f>('Valori assoluti'!D21-'Valori assoluti'!C21)/'Valori assoluti'!C21*100</f>
        <v>9.2779815692940861</v>
      </c>
      <c r="D21" s="29">
        <f>('Valori assoluti'!E21-'Valori assoluti'!D21)/'Valori assoluti'!D21*100</f>
        <v>0.98247912231865064</v>
      </c>
      <c r="E21" s="29">
        <f>('Valori assoluti'!F21-'Valori assoluti'!E21)/'Valori assoluti'!E21*100</f>
        <v>4.6375871574509491</v>
      </c>
      <c r="F21" s="29">
        <f>('Valori assoluti'!G21-'Valori assoluti'!F21)/'Valori assoluti'!F21*100</f>
        <v>-0.86781342011467544</v>
      </c>
      <c r="G21" s="29">
        <f>('Valori assoluti'!H21-'Valori assoluti'!G21)/'Valori assoluti'!G21*100</f>
        <v>6.2607472252618406</v>
      </c>
      <c r="H21" s="29">
        <f>('Valori assoluti'!I21-'Valori assoluti'!H21)/'Valori assoluti'!H21*100</f>
        <v>0.62522986392055901</v>
      </c>
      <c r="I21" s="29">
        <f>('Valori assoluti'!J21-'Valori assoluti'!I21)/'Valori assoluti'!I21*100</f>
        <v>4.3859649122807012</v>
      </c>
      <c r="J21" s="29">
        <f>('Valori assoluti'!K21-'Valori assoluti'!J21)/'Valori assoluti'!J21*100</f>
        <v>-56.134453781512605</v>
      </c>
      <c r="K21" s="29">
        <f>('Valori assoluti'!L21-'Valori assoluti'!K21)/'Valori assoluti'!K21*100</f>
        <v>-9.5466155810983402</v>
      </c>
      <c r="L21" s="29">
        <f>('Valori assoluti'!M21-'Valori assoluti'!L21)/'Valori assoluti'!L21*100</f>
        <v>7.5185315919519953</v>
      </c>
      <c r="M21" s="29">
        <f>('Valori assoluti'!N21-'Valori assoluti'!M21)/'Valori assoluti'!M21*100</f>
        <v>-11.359159553512804</v>
      </c>
      <c r="N21" s="29">
        <f>('Valori assoluti'!O21-'Valori assoluti'!N21)/'Valori assoluti'!N21*100</f>
        <v>-6.2037037037037033</v>
      </c>
      <c r="O21" s="29">
        <f>('Valori assoluti'!P21-'Valori assoluti'!O21)/'Valori assoluti'!O21*100</f>
        <v>-1.9940769990128331</v>
      </c>
      <c r="P21" s="29">
        <f>('Valori assoluti'!Q21-'Valori assoluti'!P21)/'Valori assoluti'!P21*100</f>
        <v>1.4101531023368252</v>
      </c>
      <c r="Q21" s="29">
        <f>('Valori assoluti'!R21-'Valori assoluti'!Q21)/'Valori assoluti'!Q21*100</f>
        <v>1.6487882399682161</v>
      </c>
      <c r="R21" s="29">
        <f>('Valori assoluti'!S21-'Valori assoluti'!R21)/'Valori assoluti'!R21*100</f>
        <v>4.9638460035176868</v>
      </c>
      <c r="S21" s="29">
        <f>('Valori assoluti'!T21-'Valori assoluti'!S21)/'Valori assoluti'!S21*100</f>
        <v>-4.0588344814745856</v>
      </c>
      <c r="T21" s="29">
        <f>('Valori assoluti'!T21-'Valori assoluti'!C21)/'Valori assoluti'!C21*100</f>
        <v>-53.896394381318778</v>
      </c>
      <c r="U21" s="29">
        <f>('Valori assoluti'!S21-'Valori assoluti'!L21)/'Valori assoluti'!L21*100</f>
        <v>-5.2064948817507943</v>
      </c>
    </row>
    <row r="22" spans="1:24" s="2" customFormat="1" ht="12" x14ac:dyDescent="0.25">
      <c r="A22" s="132" t="s">
        <v>33</v>
      </c>
      <c r="B22" s="133"/>
      <c r="C22" s="29">
        <f>('Valori assoluti'!D22-'Valori assoluti'!C22)/'Valori assoluti'!C22*100</f>
        <v>3.2608695652173911</v>
      </c>
      <c r="D22" s="29">
        <f>('Valori assoluti'!E22-'Valori assoluti'!D22)/'Valori assoluti'!D22*100</f>
        <v>-16.165413533834585</v>
      </c>
      <c r="E22" s="29">
        <f>('Valori assoluti'!F22-'Valori assoluti'!E22)/'Valori assoluti'!E22*100</f>
        <v>0.35874439461883406</v>
      </c>
      <c r="F22" s="29">
        <f>('Valori assoluti'!G22-'Valori assoluti'!F22)/'Valori assoluti'!F22*100</f>
        <v>-2.3235031277926721</v>
      </c>
      <c r="G22" s="29">
        <f>('Valori assoluti'!H22-'Valori assoluti'!G22)/'Valori assoluti'!G22*100</f>
        <v>-16.65141811527905</v>
      </c>
      <c r="H22" s="29">
        <f>('Valori assoluti'!I22-'Valori assoluti'!H22)/'Valori assoluti'!H22*100</f>
        <v>-14.599341383095499</v>
      </c>
      <c r="I22" s="29">
        <f>('Valori assoluti'!J22-'Valori assoluti'!I22)/'Valori assoluti'!I22*100</f>
        <v>-9.7686375321336758</v>
      </c>
      <c r="J22" s="29">
        <f>('Valori assoluti'!K22-'Valori assoluti'!J22)/'Valori assoluti'!J22*100</f>
        <v>0.71225071225071224</v>
      </c>
      <c r="K22" s="29">
        <f>('Valori assoluti'!L22-'Valori assoluti'!K22)/'Valori assoluti'!K22*100</f>
        <v>9.9009900990099009</v>
      </c>
      <c r="L22" s="29">
        <f>('Valori assoluti'!M22-'Valori assoluti'!L22)/'Valori assoluti'!L22*100</f>
        <v>-21.750321750321749</v>
      </c>
      <c r="M22" s="29">
        <f>('Valori assoluti'!N22-'Valori assoluti'!M22)/'Valori assoluti'!M22*100</f>
        <v>-16.118421052631579</v>
      </c>
      <c r="N22" s="29">
        <f>('Valori assoluti'!O22-'Valori assoluti'!N22)/'Valori assoluti'!N22*100</f>
        <v>-2.9411764705882351</v>
      </c>
      <c r="O22" s="29">
        <f>('Valori assoluti'!P22-'Valori assoluti'!O22)/'Valori assoluti'!O22*100</f>
        <v>-8.8888888888888893</v>
      </c>
      <c r="P22" s="29">
        <f>('Valori assoluti'!Q22-'Valori assoluti'!P22)/'Valori assoluti'!P22*100</f>
        <v>-17.738359201773836</v>
      </c>
      <c r="Q22" s="29">
        <f>('Valori assoluti'!R22-'Valori assoluti'!Q22)/'Valori assoluti'!Q22*100</f>
        <v>0.80862533692722371</v>
      </c>
      <c r="R22" s="29">
        <f>('Valori assoluti'!S22-'Valori assoluti'!R22)/'Valori assoluti'!R22*100</f>
        <v>-8.2887700534759361</v>
      </c>
      <c r="S22" s="29">
        <f>('Valori assoluti'!T22-'Valori assoluti'!S22)/'Valori assoluti'!S22*100</f>
        <v>-7.5801749271137027</v>
      </c>
      <c r="T22" s="29">
        <f>('Valori assoluti'!T22-'Valori assoluti'!C22)/'Valori assoluti'!C22*100</f>
        <v>-75.388198757763973</v>
      </c>
      <c r="U22" s="29">
        <f>('Valori assoluti'!S22-'Valori assoluti'!L22)/'Valori assoluti'!L22*100</f>
        <v>-55.85585585585585</v>
      </c>
    </row>
    <row r="23" spans="1:24" s="2" customFormat="1" ht="12" x14ac:dyDescent="0.25">
      <c r="A23" s="132" t="s">
        <v>34</v>
      </c>
      <c r="B23" s="133"/>
      <c r="C23" s="29">
        <f>('Valori assoluti'!D23-'Valori assoluti'!C23)/'Valori assoluti'!C23*100</f>
        <v>-17.741935483870968</v>
      </c>
      <c r="D23" s="29">
        <f>('Valori assoluti'!E23-'Valori assoluti'!D23)/'Valori assoluti'!D23*100</f>
        <v>-25.490196078431371</v>
      </c>
      <c r="E23" s="29">
        <f>('Valori assoluti'!F23-'Valori assoluti'!E23)/'Valori assoluti'!E23*100</f>
        <v>-21.052631578947366</v>
      </c>
      <c r="F23" s="29">
        <f>('Valori assoluti'!G23-'Valori assoluti'!F23)/'Valori assoluti'!F23*100</f>
        <v>6.666666666666667</v>
      </c>
      <c r="G23" s="29">
        <f>('Valori assoluti'!H23-'Valori assoluti'!G23)/'Valori assoluti'!G23*100</f>
        <v>21.875</v>
      </c>
      <c r="H23" s="29">
        <f>('Valori assoluti'!I23-'Valori assoluti'!H23)/'Valori assoluti'!H23*100</f>
        <v>10.256410256410255</v>
      </c>
      <c r="I23" s="29">
        <f>('Valori assoluti'!J23-'Valori assoluti'!I23)/'Valori assoluti'!I23*100</f>
        <v>-4.6511627906976747</v>
      </c>
      <c r="J23" s="29">
        <f>('Valori assoluti'!K23-'Valori assoluti'!J23)/'Valori assoluti'!J23*100</f>
        <v>58.536585365853654</v>
      </c>
      <c r="K23" s="29">
        <f>('Valori assoluti'!L23-'Valori assoluti'!K23)/'Valori assoluti'!K23*100</f>
        <v>33.846153846153847</v>
      </c>
      <c r="L23" s="29">
        <f>('Valori assoluti'!M23-'Valori assoluti'!L23)/'Valori assoluti'!L23*100</f>
        <v>236.7816091954023</v>
      </c>
      <c r="M23" s="38">
        <f>('Valori assoluti'!N23-'Valori assoluti'!M23)/'Valori assoluti'!M23*100</f>
        <v>-93.174061433447093</v>
      </c>
      <c r="N23" s="29">
        <f>('Valori assoluti'!O23-'Valori assoluti'!N23)/'Valori assoluti'!N23*100</f>
        <v>-10</v>
      </c>
      <c r="O23" s="29">
        <f>('Valori assoluti'!P23-'Valori assoluti'!O23)/'Valori assoluti'!O23*100</f>
        <v>166.66666666666669</v>
      </c>
      <c r="P23" s="29">
        <f>('Valori assoluti'!Q23-'Valori assoluti'!P23)/'Valori assoluti'!P23*100</f>
        <v>-35.416666666666671</v>
      </c>
      <c r="Q23" s="29">
        <f>('Valori assoluti'!R23-'Valori assoluti'!Q23)/'Valori assoluti'!Q23*100</f>
        <v>-29.032258064516132</v>
      </c>
      <c r="R23" s="29">
        <f>('Valori assoluti'!S23-'Valori assoluti'!R23)/'Valori assoluti'!R23*100</f>
        <v>0</v>
      </c>
      <c r="S23" s="29">
        <f>('Valori assoluti'!T23-'Valori assoluti'!S23)/'Valori assoluti'!S23*100</f>
        <v>-27.27272727272727</v>
      </c>
      <c r="T23" s="29">
        <f>('Valori assoluti'!T23-'Valori assoluti'!C23)/'Valori assoluti'!C23*100</f>
        <v>-74.193548387096769</v>
      </c>
      <c r="U23" s="38">
        <f>('Valori assoluti'!S23-'Valori assoluti'!L23)/'Valori assoluti'!L23*100</f>
        <v>-74.712643678160916</v>
      </c>
    </row>
    <row r="24" spans="1:24" s="2" customFormat="1" ht="12" x14ac:dyDescent="0.25">
      <c r="A24" s="132" t="s">
        <v>35</v>
      </c>
      <c r="B24" s="133"/>
      <c r="C24" s="29">
        <f>('Valori assoluti'!D24-'Valori assoluti'!C24)/'Valori assoluti'!C24*100</f>
        <v>-11.775700934579438</v>
      </c>
      <c r="D24" s="29">
        <f>('Valori assoluti'!E24-'Valori assoluti'!D24)/'Valori assoluti'!D24*100</f>
        <v>15.889830508474576</v>
      </c>
      <c r="E24" s="29">
        <f>('Valori assoluti'!F24-'Valori assoluti'!E24)/'Valori assoluti'!E24*100</f>
        <v>3.1992687385740401</v>
      </c>
      <c r="F24" s="29">
        <f>('Valori assoluti'!G24-'Valori assoluti'!F24)/'Valori assoluti'!F24*100</f>
        <v>-12.931798051372898</v>
      </c>
      <c r="G24" s="29">
        <f>('Valori assoluti'!H24-'Valori assoluti'!G24)/'Valori assoluti'!G24*100</f>
        <v>8.8504577822990846</v>
      </c>
      <c r="H24" s="29">
        <f>('Valori assoluti'!I24-'Valori assoluti'!H24)/'Valori assoluti'!H24*100</f>
        <v>4.5794392523364484</v>
      </c>
      <c r="I24" s="29">
        <f>('Valori assoluti'!J24-'Valori assoluti'!I24)/'Valori assoluti'!I24*100</f>
        <v>-0.53619302949061665</v>
      </c>
      <c r="J24" s="29">
        <f>('Valori assoluti'!K24-'Valori assoluti'!J24)/'Valori assoluti'!J24*100</f>
        <v>-4.9415992812219232</v>
      </c>
      <c r="K24" s="29">
        <f>('Valori assoluti'!L24-'Valori assoluti'!K24)/'Valori assoluti'!K24*100</f>
        <v>2.6465028355387523</v>
      </c>
      <c r="L24" s="29">
        <f>('Valori assoluti'!M24-'Valori assoluti'!L24)/'Valori assoluti'!L24*100</f>
        <v>4.7882136279926337</v>
      </c>
      <c r="M24" s="29">
        <f>('Valori assoluti'!N24-'Valori assoluti'!M24)/'Valori assoluti'!M24*100</f>
        <v>12.214411247803165</v>
      </c>
      <c r="N24" s="29">
        <f>('Valori assoluti'!O24-'Valori assoluti'!N24)/'Valori assoluti'!N24*100</f>
        <v>20.281910728269381</v>
      </c>
      <c r="O24" s="29">
        <f>('Valori assoluti'!P24-'Valori assoluti'!O24)/'Valori assoluti'!O24*100</f>
        <v>-0.45572916666666669</v>
      </c>
      <c r="P24" s="29">
        <f>('Valori assoluti'!Q24-'Valori assoluti'!P24)/'Valori assoluti'!P24*100</f>
        <v>4.8397645519947678</v>
      </c>
      <c r="Q24" s="29">
        <f>('Valori assoluti'!R24-'Valori assoluti'!Q24)/'Valori assoluti'!Q24*100</f>
        <v>0.81097941359950088</v>
      </c>
      <c r="R24" s="29">
        <f>('Valori assoluti'!S24-'Valori assoluti'!R24)/'Valori assoluti'!R24*100</f>
        <v>5.5693069306930694</v>
      </c>
      <c r="S24" s="29">
        <f>('Valori assoluti'!T24-'Valori assoluti'!S24)/'Valori assoluti'!S24*100</f>
        <v>1.2309495896834701</v>
      </c>
      <c r="T24" s="29">
        <f>('Valori assoluti'!T24-'Valori assoluti'!C24)/'Valori assoluti'!C24*100</f>
        <v>61.401869158878512</v>
      </c>
      <c r="U24" s="35">
        <f>('Valori assoluti'!S24-'Valori assoluti'!L24)/'Valori assoluti'!L24*100</f>
        <v>57.090239410681399</v>
      </c>
    </row>
    <row r="25" spans="1:24" s="2" customFormat="1" ht="12" x14ac:dyDescent="0.25">
      <c r="A25" s="132" t="s">
        <v>36</v>
      </c>
      <c r="B25" s="133"/>
      <c r="C25" s="29" t="s">
        <v>55</v>
      </c>
      <c r="D25" s="29" t="s">
        <v>55</v>
      </c>
      <c r="E25" s="37">
        <f>('Valori assoluti'!F25-'Valori assoluti'!E25)/'Valori assoluti'!E25*100</f>
        <v>808.16326530612241</v>
      </c>
      <c r="F25" s="29">
        <f>('Valori assoluti'!G25-'Valori assoluti'!F25)/'Valori assoluti'!F25*100</f>
        <v>19.550561797752806</v>
      </c>
      <c r="G25" s="29">
        <f>('Valori assoluti'!H25-'Valori assoluti'!G25)/'Valori assoluti'!G25*100</f>
        <v>17.105263157894736</v>
      </c>
      <c r="H25" s="29">
        <f>('Valori assoluti'!I25-'Valori assoluti'!H25)/'Valori assoluti'!H25*100</f>
        <v>2.086677367576244</v>
      </c>
      <c r="I25" s="29">
        <f>('Valori assoluti'!J25-'Valori assoluti'!I25)/'Valori assoluti'!I25*100</f>
        <v>7.232704402515723</v>
      </c>
      <c r="J25" s="29">
        <f>('Valori assoluti'!K25-'Valori assoluti'!J25)/'Valori assoluti'!J25*100</f>
        <v>7.4780058651026398</v>
      </c>
      <c r="K25" s="29">
        <f>('Valori assoluti'!L25-'Valori assoluti'!K25)/'Valori assoluti'!K25*100</f>
        <v>2.3192360163710775</v>
      </c>
      <c r="L25" s="29">
        <f>('Valori assoluti'!M25-'Valori assoluti'!L25)/'Valori assoluti'!L25*100</f>
        <v>-4.2666666666666666</v>
      </c>
      <c r="M25" s="29">
        <f>('Valori assoluti'!N25-'Valori assoluti'!M25)/'Valori assoluti'!M25*100</f>
        <v>-3.2033426183844012</v>
      </c>
      <c r="N25" s="29">
        <f>('Valori assoluti'!O25-'Valori assoluti'!N25)/'Valori assoluti'!N25*100</f>
        <v>-2.7338129496402876</v>
      </c>
      <c r="O25" s="29">
        <f>('Valori assoluti'!P25-'Valori assoluti'!O25)/'Valori assoluti'!O25*100</f>
        <v>-5.7692307692307692</v>
      </c>
      <c r="P25" s="29">
        <f>('Valori assoluti'!Q25-'Valori assoluti'!P25)/'Valori assoluti'!P25*100</f>
        <v>-7.3783359497645211</v>
      </c>
      <c r="Q25" s="29">
        <f>('Valori assoluti'!R25-'Valori assoluti'!Q25)/'Valori assoluti'!Q25*100</f>
        <v>-0.16949152542372881</v>
      </c>
      <c r="R25" s="29">
        <f>('Valori assoluti'!S25-'Valori assoluti'!R25)/'Valori assoluti'!R25*100</f>
        <v>8.149405772495756</v>
      </c>
      <c r="S25" s="29">
        <f>('Valori assoluti'!T25-'Valori assoluti'!S25)/'Valori assoluti'!S25*100</f>
        <v>-4.2386185243328098</v>
      </c>
      <c r="T25" s="29" t="s">
        <v>55</v>
      </c>
      <c r="U25" s="29" t="s">
        <v>55</v>
      </c>
    </row>
    <row r="26" spans="1:24" s="2" customFormat="1" ht="12" x14ac:dyDescent="0.25">
      <c r="A26" s="132" t="s">
        <v>37</v>
      </c>
      <c r="B26" s="133"/>
      <c r="C26" s="29">
        <f>('Valori assoluti'!D26-'Valori assoluti'!C26)/'Valori assoluti'!C26*100</f>
        <v>31.222008957133717</v>
      </c>
      <c r="D26" s="29">
        <f>('Valori assoluti'!E26-'Valori assoluti'!D26)/'Valori assoluti'!D26*100</f>
        <v>32.642613359336906</v>
      </c>
      <c r="E26" s="29">
        <f>('Valori assoluti'!F26-'Valori assoluti'!E26)/'Valori assoluti'!E26*100</f>
        <v>2.1319610365741593</v>
      </c>
      <c r="F26" s="29">
        <f>('Valori assoluti'!G26-'Valori assoluti'!F26)/'Valori assoluti'!F26*100</f>
        <v>2.2674104732769482</v>
      </c>
      <c r="G26" s="29">
        <f>('Valori assoluti'!H26-'Valori assoluti'!G26)/'Valori assoluti'!G26*100</f>
        <v>-13.056484251275736</v>
      </c>
      <c r="H26" s="29">
        <f>('Valori assoluti'!I26-'Valori assoluti'!H26)/'Valori assoluti'!H26*100</f>
        <v>-4.2096741550293464</v>
      </c>
      <c r="I26" s="29">
        <f>('Valori assoluti'!J26-'Valori assoluti'!I26)/'Valori assoluti'!I26*100</f>
        <v>-22.501584618635114</v>
      </c>
      <c r="J26" s="29">
        <f>('Valori assoluti'!K26-'Valori assoluti'!J26)/'Valori assoluti'!J26*100</f>
        <v>-3.9803707742639043</v>
      </c>
      <c r="K26" s="29">
        <f>('Valori assoluti'!L26-'Valori assoluti'!K26)/'Valori assoluti'!K26*100</f>
        <v>22.515616127200456</v>
      </c>
      <c r="L26" s="29">
        <f>('Valori assoluti'!M26-'Valori assoluti'!L26)/'Valori assoluti'!L26*100</f>
        <v>57.033603707995361</v>
      </c>
      <c r="M26" s="29">
        <f>('Valori assoluti'!N26-'Valori assoluti'!M26)/'Valori assoluti'!M26*100</f>
        <v>-17.473435655253837</v>
      </c>
      <c r="N26" s="29">
        <f>('Valori assoluti'!O26-'Valori assoluti'!N26)/'Valori assoluti'!N26*100</f>
        <v>-0.75107296137339052</v>
      </c>
      <c r="O26" s="29">
        <f>('Valori assoluti'!P26-'Valori assoluti'!O26)/'Valori assoluti'!O26*100</f>
        <v>0.61261261261261257</v>
      </c>
      <c r="P26" s="29" t="s">
        <v>55</v>
      </c>
      <c r="Q26" s="29" t="s">
        <v>55</v>
      </c>
      <c r="R26" s="29" t="s">
        <v>55</v>
      </c>
      <c r="S26" s="29" t="s">
        <v>55</v>
      </c>
      <c r="T26" s="29" t="s">
        <v>55</v>
      </c>
      <c r="U26" s="29" t="s">
        <v>55</v>
      </c>
    </row>
    <row r="27" spans="1:24" s="2" customFormat="1" ht="12" x14ac:dyDescent="0.25">
      <c r="A27" s="134" t="s">
        <v>40</v>
      </c>
      <c r="B27" s="135"/>
      <c r="C27" s="41">
        <f>('Valori assoluti'!D27-'Valori assoluti'!C27)/'Valori assoluti'!C27*100</f>
        <v>1.6134394184526051</v>
      </c>
      <c r="D27" s="30">
        <f>('Valori assoluti'!E27-'Valori assoluti'!D27)/'Valori assoluti'!D27*100</f>
        <v>-4.622684345251904</v>
      </c>
      <c r="E27" s="30">
        <f>('Valori assoluti'!F27-'Valori assoluti'!E27)/'Valori assoluti'!E27*100</f>
        <v>-3.5364066316719502</v>
      </c>
      <c r="F27" s="30">
        <f>('Valori assoluti'!G27-'Valori assoluti'!F27)/'Valori assoluti'!F27*100</f>
        <v>-1.6678376083480237</v>
      </c>
      <c r="G27" s="30">
        <f>('Valori assoluti'!H27-'Valori assoluti'!G27)/'Valori assoluti'!G27*100</f>
        <v>-1.2286450057531093</v>
      </c>
      <c r="H27" s="30">
        <f>('Valori assoluti'!I27-'Valori assoluti'!H27)/'Valori assoluti'!H27*100</f>
        <v>-2.9298664873776543</v>
      </c>
      <c r="I27" s="30">
        <f>('Valori assoluti'!J27-'Valori assoluti'!I27)/'Valori assoluti'!I27*100</f>
        <v>-6.0130524727692505</v>
      </c>
      <c r="J27" s="30">
        <f>('Valori assoluti'!K27-'Valori assoluti'!J27)/'Valori assoluti'!J27*100</f>
        <v>-2.1850374550053511</v>
      </c>
      <c r="K27" s="30">
        <f>('Valori assoluti'!L27-'Valori assoluti'!K27)/'Valori assoluti'!K27*100</f>
        <v>-1.1335833068109484</v>
      </c>
      <c r="L27" s="30">
        <f>('Valori assoluti'!M27-'Valori assoluti'!L27)/'Valori assoluti'!L27*100</f>
        <v>-2.7571758752769626</v>
      </c>
      <c r="M27" s="39">
        <f>('Valori assoluti'!N27-'Valori assoluti'!M27)/'Valori assoluti'!M27*100</f>
        <v>-9.5780723851298575</v>
      </c>
      <c r="N27" s="30">
        <f>('Valori assoluti'!O27-'Valori assoluti'!N27)/'Valori assoluti'!N27*100</f>
        <v>-3.9989131056575715</v>
      </c>
      <c r="O27" s="30">
        <f>('Valori assoluti'!P27-'Valori assoluti'!O27)/'Valori assoluti'!O27*100</f>
        <v>-2.4553165752490025</v>
      </c>
      <c r="P27" s="30">
        <f>('Valori assoluti'!Q27-'Valori assoluti'!P27)/'Valori assoluti'!P27*100</f>
        <v>-1.3491224747860402</v>
      </c>
      <c r="Q27" s="30">
        <f>('Valori assoluti'!R27-'Valori assoluti'!Q27)/'Valori assoluti'!Q27*100</f>
        <v>-0.92389335595592315</v>
      </c>
      <c r="R27" s="30">
        <f>('Valori assoluti'!S27-'Valori assoluti'!R27)/'Valori assoluti'!R27*100</f>
        <v>-0.42750400785007364</v>
      </c>
      <c r="S27" s="30">
        <f>('Valori assoluti'!T27-'Valori assoluti'!S27)/'Valori assoluti'!S27*100</f>
        <v>-1.819357308970621</v>
      </c>
      <c r="T27" s="40">
        <f>('Valori assoluti'!Q27-'Valori assoluti'!C27)/'Valori assoluti'!C27*100</f>
        <v>-34.926289109485403</v>
      </c>
      <c r="U27" s="40">
        <f>('Valori assoluti'!S27-'Valori assoluti'!L27)/'Valori assoluti'!L27*100</f>
        <v>-19.865347809575546</v>
      </c>
    </row>
    <row r="28" spans="1:24" x14ac:dyDescent="0.3">
      <c r="A28" s="52" t="s">
        <v>58</v>
      </c>
      <c r="B28" s="1"/>
      <c r="C28" s="6"/>
      <c r="D28" s="6"/>
      <c r="E28" s="6"/>
      <c r="F28" s="6"/>
      <c r="G28" s="4"/>
      <c r="H28" s="4"/>
      <c r="I28" s="4"/>
      <c r="J28" s="4"/>
      <c r="K28" s="4"/>
      <c r="L28" s="6"/>
      <c r="M28" s="6"/>
      <c r="N28" s="6"/>
      <c r="O28" s="6"/>
      <c r="P28" s="6"/>
      <c r="Q28" s="6"/>
      <c r="R28" s="6"/>
      <c r="S28" s="6"/>
      <c r="T28" s="6"/>
    </row>
    <row r="30" spans="1:24" x14ac:dyDescent="0.3">
      <c r="D30" s="11"/>
    </row>
  </sheetData>
  <mergeCells count="25">
    <mergeCell ref="A1:AJ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7:B27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opLeftCell="P1" workbookViewId="0">
      <selection activeCell="AM1" sqref="AM1:AM1048576"/>
    </sheetView>
  </sheetViews>
  <sheetFormatPr defaultRowHeight="14.4" x14ac:dyDescent="0.3"/>
  <cols>
    <col min="7" max="7" width="2.44140625" customWidth="1"/>
    <col min="14" max="14" width="1.5546875" customWidth="1"/>
    <col min="21" max="21" width="2.109375" customWidth="1"/>
    <col min="35" max="35" width="3.33203125" customWidth="1"/>
    <col min="36" max="36" width="8.88671875" style="2"/>
  </cols>
  <sheetData>
    <row r="1" spans="1:39" ht="15" thickBot="1" x14ac:dyDescent="0.35">
      <c r="A1" s="139" t="s">
        <v>81</v>
      </c>
      <c r="B1" s="140"/>
      <c r="C1" s="140"/>
      <c r="D1" s="140"/>
      <c r="E1" s="140"/>
      <c r="F1" s="140"/>
      <c r="G1" s="57"/>
      <c r="H1" s="139" t="s">
        <v>82</v>
      </c>
      <c r="I1" s="140"/>
      <c r="J1" s="140"/>
      <c r="K1" s="140"/>
      <c r="L1" s="140"/>
      <c r="M1" s="140"/>
      <c r="N1" s="57"/>
      <c r="O1" s="139" t="s">
        <v>83</v>
      </c>
      <c r="P1" s="140"/>
      <c r="Q1" s="140"/>
      <c r="R1" s="140"/>
      <c r="S1" s="140"/>
      <c r="T1" s="140"/>
      <c r="V1" s="139" t="s">
        <v>84</v>
      </c>
      <c r="W1" s="140"/>
      <c r="X1" s="140"/>
      <c r="Y1" s="140"/>
      <c r="Z1" s="140"/>
      <c r="AA1" s="140"/>
      <c r="AB1" s="57"/>
      <c r="AC1" s="139" t="s">
        <v>85</v>
      </c>
      <c r="AD1" s="140"/>
      <c r="AE1" s="140"/>
      <c r="AF1" s="140"/>
      <c r="AG1" s="140"/>
      <c r="AH1" s="140"/>
      <c r="AI1" s="57"/>
    </row>
    <row r="2" spans="1:39" ht="19.2" thickBot="1" x14ac:dyDescent="0.35">
      <c r="A2" s="141" t="s">
        <v>61</v>
      </c>
      <c r="B2" s="142"/>
      <c r="C2" s="58" t="s">
        <v>62</v>
      </c>
      <c r="D2" s="59" t="s">
        <v>63</v>
      </c>
      <c r="E2" s="59" t="s">
        <v>64</v>
      </c>
      <c r="F2" s="60" t="s">
        <v>65</v>
      </c>
      <c r="G2" s="57"/>
      <c r="H2" s="141" t="s">
        <v>61</v>
      </c>
      <c r="I2" s="142"/>
      <c r="J2" s="58" t="s">
        <v>62</v>
      </c>
      <c r="K2" s="59" t="s">
        <v>63</v>
      </c>
      <c r="L2" s="59" t="s">
        <v>64</v>
      </c>
      <c r="M2" s="60" t="s">
        <v>65</v>
      </c>
      <c r="N2" s="57"/>
      <c r="O2" s="141" t="s">
        <v>61</v>
      </c>
      <c r="P2" s="142"/>
      <c r="Q2" s="58" t="s">
        <v>62</v>
      </c>
      <c r="R2" s="59" t="s">
        <v>63</v>
      </c>
      <c r="S2" s="59" t="s">
        <v>64</v>
      </c>
      <c r="T2" s="60" t="s">
        <v>65</v>
      </c>
      <c r="V2" s="141" t="s">
        <v>61</v>
      </c>
      <c r="W2" s="142"/>
      <c r="X2" s="58" t="s">
        <v>62</v>
      </c>
      <c r="Y2" s="59" t="s">
        <v>63</v>
      </c>
      <c r="Z2" s="59" t="s">
        <v>64</v>
      </c>
      <c r="AA2" s="60" t="s">
        <v>65</v>
      </c>
      <c r="AB2" s="57"/>
      <c r="AC2" s="141" t="s">
        <v>61</v>
      </c>
      <c r="AD2" s="142"/>
      <c r="AE2" s="58" t="s">
        <v>62</v>
      </c>
      <c r="AF2" s="59" t="s">
        <v>63</v>
      </c>
      <c r="AG2" s="59" t="s">
        <v>64</v>
      </c>
      <c r="AH2" s="60" t="s">
        <v>65</v>
      </c>
      <c r="AI2" s="57"/>
    </row>
    <row r="3" spans="1:39" ht="21.6" customHeight="1" thickBot="1" x14ac:dyDescent="0.35">
      <c r="A3" s="143" t="s">
        <v>66</v>
      </c>
      <c r="B3" s="61" t="s">
        <v>16</v>
      </c>
      <c r="C3" s="62">
        <v>22611</v>
      </c>
      <c r="D3" s="63">
        <v>98.445663531870437</v>
      </c>
      <c r="E3" s="63">
        <v>98.445663531870437</v>
      </c>
      <c r="F3" s="64">
        <v>98.445663531870437</v>
      </c>
      <c r="G3" s="57"/>
      <c r="H3" s="143" t="s">
        <v>66</v>
      </c>
      <c r="I3" s="61" t="s">
        <v>16</v>
      </c>
      <c r="J3" s="62">
        <v>104285</v>
      </c>
      <c r="K3" s="63">
        <v>97.014717100489335</v>
      </c>
      <c r="L3" s="63">
        <v>97.014717100489335</v>
      </c>
      <c r="M3" s="64">
        <v>97.014717100489335</v>
      </c>
      <c r="N3" s="57"/>
      <c r="O3" s="143" t="s">
        <v>66</v>
      </c>
      <c r="P3" s="61" t="s">
        <v>16</v>
      </c>
      <c r="Q3" s="62">
        <v>25917</v>
      </c>
      <c r="R3" s="63">
        <v>95.935591338145471</v>
      </c>
      <c r="S3" s="63">
        <v>95.935591338145471</v>
      </c>
      <c r="T3" s="64">
        <v>95.935591338145471</v>
      </c>
      <c r="V3" s="143" t="s">
        <v>66</v>
      </c>
      <c r="W3" s="61" t="s">
        <v>16</v>
      </c>
      <c r="X3" s="62">
        <v>25038</v>
      </c>
      <c r="Y3" s="63">
        <v>97.927096370463076</v>
      </c>
      <c r="Z3" s="63">
        <v>97.927096370463076</v>
      </c>
      <c r="AA3" s="64">
        <v>97.927096370463076</v>
      </c>
      <c r="AB3" s="57"/>
      <c r="AC3" s="143" t="s">
        <v>66</v>
      </c>
      <c r="AD3" s="61" t="s">
        <v>16</v>
      </c>
      <c r="AE3" s="62">
        <v>32456</v>
      </c>
      <c r="AF3" s="63">
        <v>66.349121982132999</v>
      </c>
      <c r="AG3" s="63">
        <v>66.349121982132999</v>
      </c>
      <c r="AH3" s="64">
        <v>66.349121982132999</v>
      </c>
      <c r="AI3" s="57"/>
      <c r="AJ3" s="2" t="s">
        <v>87</v>
      </c>
      <c r="AM3" s="73"/>
    </row>
    <row r="4" spans="1:39" ht="24.6" customHeight="1" x14ac:dyDescent="0.3">
      <c r="A4" s="144"/>
      <c r="B4" s="65" t="s">
        <v>23</v>
      </c>
      <c r="C4" s="66">
        <v>200</v>
      </c>
      <c r="D4" s="67">
        <v>0.87077673284569834</v>
      </c>
      <c r="E4" s="67">
        <v>0.87077673284569834</v>
      </c>
      <c r="F4" s="68">
        <v>99.316440264716121</v>
      </c>
      <c r="G4" s="57"/>
      <c r="H4" s="144"/>
      <c r="I4" s="65" t="s">
        <v>18</v>
      </c>
      <c r="J4" s="66">
        <v>17</v>
      </c>
      <c r="K4" s="67">
        <v>1.5814836176902897E-2</v>
      </c>
      <c r="L4" s="67">
        <v>1.5814836176902897E-2</v>
      </c>
      <c r="M4" s="68">
        <v>97.030531936666236</v>
      </c>
      <c r="N4" s="57"/>
      <c r="O4" s="144"/>
      <c r="P4" s="65" t="s">
        <v>67</v>
      </c>
      <c r="Q4" s="66">
        <v>2</v>
      </c>
      <c r="R4" s="67">
        <v>7.4032944660373861E-3</v>
      </c>
      <c r="S4" s="67">
        <v>7.4032944660373861E-3</v>
      </c>
      <c r="T4" s="68">
        <v>95.942994632611516</v>
      </c>
      <c r="V4" s="144"/>
      <c r="W4" s="65" t="s">
        <v>18</v>
      </c>
      <c r="X4" s="66">
        <v>7</v>
      </c>
      <c r="Y4" s="67">
        <v>2.7377972465581976E-2</v>
      </c>
      <c r="Z4" s="67">
        <v>2.7377972465581976E-2</v>
      </c>
      <c r="AA4" s="68">
        <v>97.954474342928663</v>
      </c>
      <c r="AB4" s="57"/>
      <c r="AC4" s="144"/>
      <c r="AD4" s="65" t="s">
        <v>67</v>
      </c>
      <c r="AE4" s="66">
        <v>11</v>
      </c>
      <c r="AF4" s="67">
        <v>2.2487069934787496E-2</v>
      </c>
      <c r="AG4" s="67">
        <v>2.2487069934787496E-2</v>
      </c>
      <c r="AH4" s="68">
        <v>66.371609052067797</v>
      </c>
      <c r="AI4" s="57"/>
      <c r="AJ4" s="74" t="s">
        <v>17</v>
      </c>
      <c r="AM4" s="73"/>
    </row>
    <row r="5" spans="1:39" ht="33.6" x14ac:dyDescent="0.3">
      <c r="A5" s="144"/>
      <c r="B5" s="65" t="s">
        <v>24</v>
      </c>
      <c r="C5" s="66">
        <v>5</v>
      </c>
      <c r="D5" s="67">
        <v>2.1769418321142459E-2</v>
      </c>
      <c r="E5" s="67">
        <v>2.1769418321142459E-2</v>
      </c>
      <c r="F5" s="68">
        <v>99.338209683037277</v>
      </c>
      <c r="G5" s="57"/>
      <c r="H5" s="144"/>
      <c r="I5" s="65" t="s">
        <v>68</v>
      </c>
      <c r="J5" s="66">
        <v>12</v>
      </c>
      <c r="K5" s="67">
        <v>1.1163413771931457E-2</v>
      </c>
      <c r="L5" s="67">
        <v>1.1163413771931457E-2</v>
      </c>
      <c r="M5" s="68">
        <v>97.041695350438161</v>
      </c>
      <c r="N5" s="57"/>
      <c r="O5" s="144"/>
      <c r="P5" s="65" t="s">
        <v>18</v>
      </c>
      <c r="Q5" s="66">
        <v>8</v>
      </c>
      <c r="R5" s="67">
        <v>2.9613177864149545E-2</v>
      </c>
      <c r="S5" s="67">
        <v>2.9613177864149545E-2</v>
      </c>
      <c r="T5" s="68">
        <v>95.972607810475665</v>
      </c>
      <c r="V5" s="144"/>
      <c r="W5" s="65" t="s">
        <v>70</v>
      </c>
      <c r="X5" s="66">
        <v>8</v>
      </c>
      <c r="Y5" s="67">
        <v>3.1289111389236547E-2</v>
      </c>
      <c r="Z5" s="67">
        <v>3.1289111389236547E-2</v>
      </c>
      <c r="AA5" s="68">
        <v>97.985763454317905</v>
      </c>
      <c r="AB5" s="57"/>
      <c r="AC5" s="144"/>
      <c r="AD5" s="65" t="s">
        <v>18</v>
      </c>
      <c r="AE5" s="66">
        <v>185</v>
      </c>
      <c r="AF5" s="67">
        <v>0.37819163072142609</v>
      </c>
      <c r="AG5" s="67">
        <v>0.37819163072142609</v>
      </c>
      <c r="AH5" s="68">
        <v>66.749800682789214</v>
      </c>
      <c r="AI5" s="57"/>
      <c r="AJ5" s="2" t="s">
        <v>18</v>
      </c>
      <c r="AM5" s="73"/>
    </row>
    <row r="6" spans="1:39" ht="33.6" x14ac:dyDescent="0.3">
      <c r="A6" s="144"/>
      <c r="B6" s="65" t="s">
        <v>71</v>
      </c>
      <c r="C6" s="66">
        <v>13</v>
      </c>
      <c r="D6" s="67">
        <v>5.6600487634970387E-2</v>
      </c>
      <c r="E6" s="67">
        <v>5.6600487634970387E-2</v>
      </c>
      <c r="F6" s="68">
        <v>99.394810170672244</v>
      </c>
      <c r="G6" s="57"/>
      <c r="H6" s="144"/>
      <c r="I6" s="65" t="s">
        <v>69</v>
      </c>
      <c r="J6" s="66">
        <v>11</v>
      </c>
      <c r="K6" s="67">
        <v>1.0233129290937169E-2</v>
      </c>
      <c r="L6" s="67">
        <v>1.0233129290937169E-2</v>
      </c>
      <c r="M6" s="68">
        <v>97.051928479729099</v>
      </c>
      <c r="N6" s="57"/>
      <c r="O6" s="144"/>
      <c r="P6" s="65" t="s">
        <v>68</v>
      </c>
      <c r="Q6" s="66">
        <v>7</v>
      </c>
      <c r="R6" s="67">
        <v>2.5911530631130855E-2</v>
      </c>
      <c r="S6" s="67">
        <v>2.5911530631130855E-2</v>
      </c>
      <c r="T6" s="68">
        <v>95.998519341106785</v>
      </c>
      <c r="V6" s="144"/>
      <c r="W6" s="65" t="s">
        <v>22</v>
      </c>
      <c r="X6" s="66">
        <v>1</v>
      </c>
      <c r="Y6" s="67">
        <v>3.9111389236545684E-3</v>
      </c>
      <c r="Z6" s="67">
        <v>3.9111389236545684E-3</v>
      </c>
      <c r="AA6" s="68">
        <v>97.989674593241546</v>
      </c>
      <c r="AB6" s="57"/>
      <c r="AC6" s="144"/>
      <c r="AD6" s="65" t="s">
        <v>68</v>
      </c>
      <c r="AE6" s="66">
        <v>65</v>
      </c>
      <c r="AF6" s="67">
        <v>0.1328781405237443</v>
      </c>
      <c r="AG6" s="67">
        <v>0.1328781405237443</v>
      </c>
      <c r="AH6" s="68">
        <v>66.882678823312958</v>
      </c>
      <c r="AI6" s="57"/>
      <c r="AJ6" s="2" t="s">
        <v>68</v>
      </c>
      <c r="AM6" s="73"/>
    </row>
    <row r="7" spans="1:39" ht="33.6" x14ac:dyDescent="0.3">
      <c r="A7" s="144"/>
      <c r="B7" s="65" t="s">
        <v>27</v>
      </c>
      <c r="C7" s="66">
        <v>14</v>
      </c>
      <c r="D7" s="67">
        <v>6.0954371299198881E-2</v>
      </c>
      <c r="E7" s="67">
        <v>6.0954371299198881E-2</v>
      </c>
      <c r="F7" s="68">
        <v>99.455764541971433</v>
      </c>
      <c r="G7" s="57"/>
      <c r="H7" s="144"/>
      <c r="I7" s="65" t="s">
        <v>70</v>
      </c>
      <c r="J7" s="66">
        <v>37</v>
      </c>
      <c r="K7" s="67">
        <v>3.4420525796788656E-2</v>
      </c>
      <c r="L7" s="67">
        <v>3.4420525796788656E-2</v>
      </c>
      <c r="M7" s="68">
        <v>97.086349005525889</v>
      </c>
      <c r="N7" s="57"/>
      <c r="O7" s="144"/>
      <c r="P7" s="65" t="s">
        <v>69</v>
      </c>
      <c r="Q7" s="66">
        <v>1</v>
      </c>
      <c r="R7" s="67">
        <v>3.7016472330186931E-3</v>
      </c>
      <c r="S7" s="67">
        <v>3.7016472330186931E-3</v>
      </c>
      <c r="T7" s="68">
        <v>96.002220988339815</v>
      </c>
      <c r="V7" s="144"/>
      <c r="W7" s="65" t="s">
        <v>23</v>
      </c>
      <c r="X7" s="66">
        <v>281</v>
      </c>
      <c r="Y7" s="67">
        <v>1.0990300375469335</v>
      </c>
      <c r="Z7" s="67">
        <v>1.0990300375469335</v>
      </c>
      <c r="AA7" s="68">
        <v>99.088704630788484</v>
      </c>
      <c r="AB7" s="57"/>
      <c r="AC7" s="144"/>
      <c r="AD7" s="65" t="s">
        <v>69</v>
      </c>
      <c r="AE7" s="66">
        <v>460</v>
      </c>
      <c r="AF7" s="67">
        <v>0.94036837909111348</v>
      </c>
      <c r="AG7" s="67">
        <v>0.94036837909111348</v>
      </c>
      <c r="AH7" s="68">
        <v>67.823047202404069</v>
      </c>
      <c r="AI7" s="57"/>
      <c r="AJ7" s="2" t="s">
        <v>69</v>
      </c>
    </row>
    <row r="8" spans="1:39" ht="33.6" x14ac:dyDescent="0.3">
      <c r="A8" s="144"/>
      <c r="B8" s="65" t="s">
        <v>29</v>
      </c>
      <c r="C8" s="66">
        <v>23</v>
      </c>
      <c r="D8" s="67">
        <v>0.1001393242772553</v>
      </c>
      <c r="E8" s="67">
        <v>0.1001393242772553</v>
      </c>
      <c r="F8" s="68">
        <v>99.555903866248698</v>
      </c>
      <c r="G8" s="57"/>
      <c r="H8" s="144"/>
      <c r="I8" s="65" t="s">
        <v>22</v>
      </c>
      <c r="J8" s="66">
        <v>15</v>
      </c>
      <c r="K8" s="67">
        <v>1.3954267214914322E-2</v>
      </c>
      <c r="L8" s="67">
        <v>1.3954267214914322E-2</v>
      </c>
      <c r="M8" s="68">
        <v>97.100303272740803</v>
      </c>
      <c r="N8" s="57"/>
      <c r="O8" s="144"/>
      <c r="P8" s="65" t="s">
        <v>22</v>
      </c>
      <c r="Q8" s="66">
        <v>4</v>
      </c>
      <c r="R8" s="67">
        <v>1.4806588932074772E-2</v>
      </c>
      <c r="S8" s="67">
        <v>1.4806588932074772E-2</v>
      </c>
      <c r="T8" s="68">
        <v>96.01702757727189</v>
      </c>
      <c r="V8" s="144"/>
      <c r="W8" s="65" t="s">
        <v>71</v>
      </c>
      <c r="X8" s="66">
        <v>15</v>
      </c>
      <c r="Y8" s="67">
        <v>5.866708385481853E-2</v>
      </c>
      <c r="Z8" s="67">
        <v>5.866708385481853E-2</v>
      </c>
      <c r="AA8" s="68">
        <v>99.147371714643313</v>
      </c>
      <c r="AB8" s="57"/>
      <c r="AC8" s="144"/>
      <c r="AD8" s="65" t="s">
        <v>70</v>
      </c>
      <c r="AE8" s="66">
        <v>174</v>
      </c>
      <c r="AF8" s="67">
        <v>0.35570456078663859</v>
      </c>
      <c r="AG8" s="67">
        <v>0.35570456078663859</v>
      </c>
      <c r="AH8" s="68">
        <v>68.178751763190718</v>
      </c>
      <c r="AI8" s="57"/>
      <c r="AJ8" s="2" t="s">
        <v>70</v>
      </c>
    </row>
    <row r="9" spans="1:39" ht="16.8" x14ac:dyDescent="0.3">
      <c r="A9" s="144"/>
      <c r="B9" s="65" t="s">
        <v>30</v>
      </c>
      <c r="C9" s="66">
        <v>12</v>
      </c>
      <c r="D9" s="67">
        <v>5.2246603970741906E-2</v>
      </c>
      <c r="E9" s="67">
        <v>5.2246603970741906E-2</v>
      </c>
      <c r="F9" s="68">
        <v>99.608150470219442</v>
      </c>
      <c r="G9" s="57"/>
      <c r="H9" s="144"/>
      <c r="I9" s="65" t="s">
        <v>23</v>
      </c>
      <c r="J9" s="66">
        <v>911</v>
      </c>
      <c r="K9" s="67">
        <v>0.8474891621857964</v>
      </c>
      <c r="L9" s="67">
        <v>0.8474891621857964</v>
      </c>
      <c r="M9" s="68">
        <v>97.947792434926612</v>
      </c>
      <c r="N9" s="57"/>
      <c r="O9" s="144"/>
      <c r="P9" s="65" t="s">
        <v>23</v>
      </c>
      <c r="Q9" s="66">
        <v>280</v>
      </c>
      <c r="R9" s="67">
        <v>1.0364612252452341</v>
      </c>
      <c r="S9" s="67">
        <v>1.0364612252452341</v>
      </c>
      <c r="T9" s="68">
        <v>97.053488802517123</v>
      </c>
      <c r="V9" s="144"/>
      <c r="W9" s="65" t="s">
        <v>72</v>
      </c>
      <c r="X9" s="66">
        <v>3</v>
      </c>
      <c r="Y9" s="67">
        <v>1.1733416770963704E-2</v>
      </c>
      <c r="Z9" s="67">
        <v>1.1733416770963704E-2</v>
      </c>
      <c r="AA9" s="68">
        <v>99.159105131414265</v>
      </c>
      <c r="AB9" s="57"/>
      <c r="AC9" s="144"/>
      <c r="AD9" s="65" t="s">
        <v>22</v>
      </c>
      <c r="AE9" s="66">
        <v>46</v>
      </c>
      <c r="AF9" s="67">
        <v>9.4036837909111354E-2</v>
      </c>
      <c r="AG9" s="67">
        <v>9.4036837909111354E-2</v>
      </c>
      <c r="AH9" s="68">
        <v>68.272788601099819</v>
      </c>
      <c r="AI9" s="57"/>
      <c r="AJ9" s="2" t="s">
        <v>22</v>
      </c>
    </row>
    <row r="10" spans="1:39" ht="25.2" x14ac:dyDescent="0.3">
      <c r="A10" s="144"/>
      <c r="B10" s="65" t="s">
        <v>31</v>
      </c>
      <c r="C10" s="66">
        <v>86</v>
      </c>
      <c r="D10" s="67">
        <v>0.37443399512365028</v>
      </c>
      <c r="E10" s="67">
        <v>0.37443399512365028</v>
      </c>
      <c r="F10" s="68">
        <v>99.982584465343081</v>
      </c>
      <c r="G10" s="57"/>
      <c r="H10" s="144"/>
      <c r="I10" s="65" t="s">
        <v>24</v>
      </c>
      <c r="J10" s="66">
        <v>6</v>
      </c>
      <c r="K10" s="67">
        <v>5.5817068859657284E-3</v>
      </c>
      <c r="L10" s="67">
        <v>5.5817068859657284E-3</v>
      </c>
      <c r="M10" s="68">
        <v>97.95337414181256</v>
      </c>
      <c r="N10" s="57"/>
      <c r="O10" s="144"/>
      <c r="P10" s="65" t="s">
        <v>71</v>
      </c>
      <c r="Q10" s="66">
        <v>36</v>
      </c>
      <c r="R10" s="67">
        <v>0.13325930038867298</v>
      </c>
      <c r="S10" s="67">
        <v>0.13325930038867298</v>
      </c>
      <c r="T10" s="68">
        <v>97.186748102905796</v>
      </c>
      <c r="V10" s="144"/>
      <c r="W10" s="65" t="s">
        <v>27</v>
      </c>
      <c r="X10" s="66">
        <v>43</v>
      </c>
      <c r="Y10" s="67">
        <v>0.16817897371714643</v>
      </c>
      <c r="Z10" s="67">
        <v>0.16817897371714643</v>
      </c>
      <c r="AA10" s="68">
        <v>99.327284105131426</v>
      </c>
      <c r="AB10" s="57"/>
      <c r="AC10" s="144"/>
      <c r="AD10" s="65" t="s">
        <v>23</v>
      </c>
      <c r="AE10" s="66">
        <v>1887</v>
      </c>
      <c r="AF10" s="67">
        <v>3.857554633358546</v>
      </c>
      <c r="AG10" s="67">
        <v>3.857554633358546</v>
      </c>
      <c r="AH10" s="68">
        <v>72.130343234458365</v>
      </c>
      <c r="AI10" s="57"/>
      <c r="AJ10" s="2" t="s">
        <v>23</v>
      </c>
    </row>
    <row r="11" spans="1:39" ht="25.2" x14ac:dyDescent="0.3">
      <c r="A11" s="144"/>
      <c r="B11" s="65" t="s">
        <v>32</v>
      </c>
      <c r="C11" s="66">
        <v>4</v>
      </c>
      <c r="D11" s="67">
        <v>1.7415534656913968E-2</v>
      </c>
      <c r="E11" s="67">
        <v>1.7415534656913968E-2</v>
      </c>
      <c r="F11" s="68">
        <v>100</v>
      </c>
      <c r="G11" s="57"/>
      <c r="H11" s="144"/>
      <c r="I11" s="65" t="s">
        <v>71</v>
      </c>
      <c r="J11" s="66">
        <v>71</v>
      </c>
      <c r="K11" s="67">
        <v>6.6050198150594458E-2</v>
      </c>
      <c r="L11" s="67">
        <v>6.6050198150594458E-2</v>
      </c>
      <c r="M11" s="68">
        <v>98.019424339963152</v>
      </c>
      <c r="N11" s="57"/>
      <c r="O11" s="144"/>
      <c r="P11" s="65" t="s">
        <v>72</v>
      </c>
      <c r="Q11" s="66">
        <v>3</v>
      </c>
      <c r="R11" s="67">
        <v>1.1104941699056081E-2</v>
      </c>
      <c r="S11" s="67">
        <v>1.1104941699056081E-2</v>
      </c>
      <c r="T11" s="68">
        <v>97.197853044604855</v>
      </c>
      <c r="V11" s="144"/>
      <c r="W11" s="65" t="s">
        <v>29</v>
      </c>
      <c r="X11" s="66">
        <v>44</v>
      </c>
      <c r="Y11" s="67">
        <v>0.17209011264080101</v>
      </c>
      <c r="Z11" s="67">
        <v>0.17209011264080101</v>
      </c>
      <c r="AA11" s="68">
        <v>99.499374217772214</v>
      </c>
      <c r="AB11" s="57"/>
      <c r="AC11" s="144"/>
      <c r="AD11" s="65" t="s">
        <v>24</v>
      </c>
      <c r="AE11" s="66">
        <v>40</v>
      </c>
      <c r="AF11" s="67">
        <v>8.1771163399227256E-2</v>
      </c>
      <c r="AG11" s="67">
        <v>8.1771163399227256E-2</v>
      </c>
      <c r="AH11" s="68">
        <v>72.21211439785759</v>
      </c>
      <c r="AI11" s="57"/>
      <c r="AJ11" s="2" t="s">
        <v>24</v>
      </c>
    </row>
    <row r="12" spans="1:39" ht="25.8" thickBot="1" x14ac:dyDescent="0.35">
      <c r="A12" s="145"/>
      <c r="B12" s="69" t="s">
        <v>76</v>
      </c>
      <c r="C12" s="70">
        <v>22968</v>
      </c>
      <c r="D12" s="71">
        <v>100</v>
      </c>
      <c r="E12" s="71">
        <v>100</v>
      </c>
      <c r="F12" s="72"/>
      <c r="G12" s="57"/>
      <c r="H12" s="144"/>
      <c r="I12" s="65" t="s">
        <v>72</v>
      </c>
      <c r="J12" s="66">
        <v>11</v>
      </c>
      <c r="K12" s="67">
        <v>1.0233129290937169E-2</v>
      </c>
      <c r="L12" s="67">
        <v>1.0233129290937169E-2</v>
      </c>
      <c r="M12" s="68">
        <v>98.02965746925409</v>
      </c>
      <c r="N12" s="57"/>
      <c r="O12" s="144"/>
      <c r="P12" s="65" t="s">
        <v>27</v>
      </c>
      <c r="Q12" s="66">
        <v>30</v>
      </c>
      <c r="R12" s="67">
        <v>0.11104941699056081</v>
      </c>
      <c r="S12" s="67">
        <v>0.11104941699056081</v>
      </c>
      <c r="T12" s="68">
        <v>97.308902461595409</v>
      </c>
      <c r="V12" s="144"/>
      <c r="W12" s="65" t="s">
        <v>30</v>
      </c>
      <c r="X12" s="66">
        <v>6</v>
      </c>
      <c r="Y12" s="67">
        <v>2.3466833541927409E-2</v>
      </c>
      <c r="Z12" s="67">
        <v>2.3466833541927409E-2</v>
      </c>
      <c r="AA12" s="68">
        <v>99.522841051314145</v>
      </c>
      <c r="AB12" s="57"/>
      <c r="AC12" s="144"/>
      <c r="AD12" s="65" t="s">
        <v>71</v>
      </c>
      <c r="AE12" s="66">
        <v>137</v>
      </c>
      <c r="AF12" s="67">
        <v>0.28006623464235336</v>
      </c>
      <c r="AG12" s="67">
        <v>0.28006623464235336</v>
      </c>
      <c r="AH12" s="68">
        <v>72.492180632499952</v>
      </c>
      <c r="AI12" s="57"/>
      <c r="AJ12" s="2" t="s">
        <v>71</v>
      </c>
    </row>
    <row r="13" spans="1:39" ht="25.2" x14ac:dyDescent="0.3">
      <c r="H13" s="144"/>
      <c r="I13" s="65" t="s">
        <v>27</v>
      </c>
      <c r="J13" s="66">
        <v>88</v>
      </c>
      <c r="K13" s="67">
        <v>8.1865034327497352E-2</v>
      </c>
      <c r="L13" s="67">
        <v>8.1865034327497352E-2</v>
      </c>
      <c r="M13" s="68">
        <v>98.111522503581597</v>
      </c>
      <c r="N13" s="57"/>
      <c r="O13" s="144"/>
      <c r="P13" s="65" t="s">
        <v>29</v>
      </c>
      <c r="Q13" s="66">
        <v>360</v>
      </c>
      <c r="R13" s="67">
        <v>1.3325930038867295</v>
      </c>
      <c r="S13" s="67">
        <v>1.3325930038867295</v>
      </c>
      <c r="T13" s="68">
        <v>98.641495465482137</v>
      </c>
      <c r="V13" s="144"/>
      <c r="W13" s="65" t="s">
        <v>31</v>
      </c>
      <c r="X13" s="66">
        <v>111</v>
      </c>
      <c r="Y13" s="67">
        <v>0.4341364205256571</v>
      </c>
      <c r="Z13" s="67">
        <v>0.4341364205256571</v>
      </c>
      <c r="AA13" s="68">
        <v>99.956977471839807</v>
      </c>
      <c r="AB13" s="57"/>
      <c r="AC13" s="144"/>
      <c r="AD13" s="65" t="s">
        <v>72</v>
      </c>
      <c r="AE13" s="66">
        <v>155</v>
      </c>
      <c r="AF13" s="67">
        <v>0.31686325817200567</v>
      </c>
      <c r="AG13" s="67">
        <v>0.31686325817200567</v>
      </c>
      <c r="AH13" s="68">
        <v>72.809043890671958</v>
      </c>
      <c r="AI13" s="57"/>
      <c r="AJ13" s="2" t="s">
        <v>26</v>
      </c>
    </row>
    <row r="14" spans="1:39" ht="25.2" x14ac:dyDescent="0.3">
      <c r="H14" s="144"/>
      <c r="I14" s="65" t="s">
        <v>29</v>
      </c>
      <c r="J14" s="66">
        <v>464</v>
      </c>
      <c r="K14" s="67">
        <v>0.43165199918134961</v>
      </c>
      <c r="L14" s="67">
        <v>0.43165199918134961</v>
      </c>
      <c r="M14" s="68">
        <v>98.543174502762938</v>
      </c>
      <c r="N14" s="57"/>
      <c r="O14" s="144"/>
      <c r="P14" s="65" t="s">
        <v>30</v>
      </c>
      <c r="Q14" s="66">
        <v>35</v>
      </c>
      <c r="R14" s="67">
        <v>0.12955765315565426</v>
      </c>
      <c r="S14" s="67">
        <v>0.12955765315565426</v>
      </c>
      <c r="T14" s="68">
        <v>98.771053118637795</v>
      </c>
      <c r="V14" s="144"/>
      <c r="W14" s="65" t="s">
        <v>32</v>
      </c>
      <c r="X14" s="66">
        <v>8</v>
      </c>
      <c r="Y14" s="67">
        <v>3.1289111389236547E-2</v>
      </c>
      <c r="Z14" s="67">
        <v>3.1289111389236547E-2</v>
      </c>
      <c r="AA14" s="68">
        <v>99.988266583229034</v>
      </c>
      <c r="AB14" s="57"/>
      <c r="AC14" s="144"/>
      <c r="AD14" s="65" t="s">
        <v>27</v>
      </c>
      <c r="AE14" s="66">
        <v>122</v>
      </c>
      <c r="AF14" s="67">
        <v>0.24940204836764313</v>
      </c>
      <c r="AG14" s="67">
        <v>0.24940204836764313</v>
      </c>
      <c r="AH14" s="68">
        <v>73.058445939039601</v>
      </c>
      <c r="AI14" s="57"/>
      <c r="AJ14" s="2" t="s">
        <v>27</v>
      </c>
    </row>
    <row r="15" spans="1:39" ht="16.8" x14ac:dyDescent="0.3">
      <c r="H15" s="144"/>
      <c r="I15" s="65" t="s">
        <v>30</v>
      </c>
      <c r="J15" s="66">
        <v>175</v>
      </c>
      <c r="K15" s="67">
        <v>0.1627997841740004</v>
      </c>
      <c r="L15" s="67">
        <v>0.1627997841740004</v>
      </c>
      <c r="M15" s="68">
        <v>98.70597428693695</v>
      </c>
      <c r="N15" s="57"/>
      <c r="O15" s="144"/>
      <c r="P15" s="65" t="s">
        <v>31</v>
      </c>
      <c r="Q15" s="66">
        <v>305</v>
      </c>
      <c r="R15" s="67">
        <v>1.1290024060707016</v>
      </c>
      <c r="S15" s="67">
        <v>1.1290024060707016</v>
      </c>
      <c r="T15" s="68">
        <v>99.900055524708492</v>
      </c>
      <c r="V15" s="144"/>
      <c r="W15" s="65" t="s">
        <v>74</v>
      </c>
      <c r="X15" s="66">
        <v>3</v>
      </c>
      <c r="Y15" s="67">
        <v>1.1733416770963704E-2</v>
      </c>
      <c r="Z15" s="67">
        <v>1.1733416770963704E-2</v>
      </c>
      <c r="AA15" s="68">
        <v>100</v>
      </c>
      <c r="AB15" s="57"/>
      <c r="AC15" s="144"/>
      <c r="AD15" s="65" t="s">
        <v>28</v>
      </c>
      <c r="AE15" s="66">
        <v>58</v>
      </c>
      <c r="AF15" s="67">
        <v>0.11856818692887953</v>
      </c>
      <c r="AG15" s="67">
        <v>0.11856818692887953</v>
      </c>
      <c r="AH15" s="68">
        <v>73.177014125968469</v>
      </c>
      <c r="AI15" s="57"/>
      <c r="AJ15" s="2" t="s">
        <v>28</v>
      </c>
    </row>
    <row r="16" spans="1:39" ht="17.399999999999999" thickBot="1" x14ac:dyDescent="0.35">
      <c r="H16" s="144"/>
      <c r="I16" s="65" t="s">
        <v>31</v>
      </c>
      <c r="J16" s="66">
        <v>1302</v>
      </c>
      <c r="K16" s="67">
        <v>1.211230394254563</v>
      </c>
      <c r="L16" s="67">
        <v>1.211230394254563</v>
      </c>
      <c r="M16" s="68">
        <v>99.917204681191507</v>
      </c>
      <c r="N16" s="57"/>
      <c r="O16" s="144"/>
      <c r="P16" s="65" t="s">
        <v>32</v>
      </c>
      <c r="Q16" s="66">
        <v>25</v>
      </c>
      <c r="R16" s="67">
        <v>9.2541180825467334E-2</v>
      </c>
      <c r="S16" s="67">
        <v>9.2541180825467334E-2</v>
      </c>
      <c r="T16" s="68">
        <v>99.99259670553397</v>
      </c>
      <c r="V16" s="145"/>
      <c r="W16" s="69" t="s">
        <v>76</v>
      </c>
      <c r="X16" s="70">
        <v>25568</v>
      </c>
      <c r="Y16" s="71">
        <v>100</v>
      </c>
      <c r="Z16" s="71">
        <v>100</v>
      </c>
      <c r="AA16" s="72"/>
      <c r="AB16" s="57"/>
      <c r="AC16" s="144"/>
      <c r="AD16" s="65" t="s">
        <v>29</v>
      </c>
      <c r="AE16" s="66">
        <v>1836</v>
      </c>
      <c r="AF16" s="67">
        <v>3.7532964000245315</v>
      </c>
      <c r="AG16" s="67">
        <v>3.7532964000245315</v>
      </c>
      <c r="AH16" s="68">
        <v>76.930310525993008</v>
      </c>
      <c r="AI16" s="57"/>
      <c r="AJ16" s="2" t="s">
        <v>29</v>
      </c>
    </row>
    <row r="17" spans="8:36" ht="16.8" x14ac:dyDescent="0.3">
      <c r="H17" s="144"/>
      <c r="I17" s="65" t="s">
        <v>32</v>
      </c>
      <c r="J17" s="66">
        <v>87</v>
      </c>
      <c r="K17" s="67">
        <v>8.0934749846503062E-2</v>
      </c>
      <c r="L17" s="67">
        <v>8.0934749846503062E-2</v>
      </c>
      <c r="M17" s="68">
        <v>99.998139431038013</v>
      </c>
      <c r="N17" s="57"/>
      <c r="O17" s="144"/>
      <c r="P17" s="65" t="s">
        <v>74</v>
      </c>
      <c r="Q17" s="66">
        <v>2</v>
      </c>
      <c r="R17" s="67">
        <v>7.4032944660373861E-3</v>
      </c>
      <c r="S17" s="67">
        <v>7.4032944660373861E-3</v>
      </c>
      <c r="T17" s="68">
        <v>100</v>
      </c>
      <c r="AC17" s="144"/>
      <c r="AD17" s="65" t="s">
        <v>30</v>
      </c>
      <c r="AE17" s="66">
        <v>2070</v>
      </c>
      <c r="AF17" s="67">
        <v>4.2316577059100107</v>
      </c>
      <c r="AG17" s="67">
        <v>4.2316577059100107</v>
      </c>
      <c r="AH17" s="68">
        <v>81.161968231903018</v>
      </c>
      <c r="AI17" s="57"/>
      <c r="AJ17" s="2" t="s">
        <v>30</v>
      </c>
    </row>
    <row r="18" spans="8:36" ht="17.399999999999999" thickBot="1" x14ac:dyDescent="0.35">
      <c r="H18" s="144"/>
      <c r="I18" s="65" t="s">
        <v>33</v>
      </c>
      <c r="J18" s="66">
        <v>1</v>
      </c>
      <c r="K18" s="67">
        <v>9.302844809942881E-4</v>
      </c>
      <c r="L18" s="67">
        <v>9.302844809942881E-4</v>
      </c>
      <c r="M18" s="68">
        <v>99.999069715519013</v>
      </c>
      <c r="N18" s="57"/>
      <c r="O18" s="145"/>
      <c r="P18" s="69" t="s">
        <v>76</v>
      </c>
      <c r="Q18" s="70">
        <v>27015</v>
      </c>
      <c r="R18" s="71">
        <v>100</v>
      </c>
      <c r="S18" s="71">
        <v>100</v>
      </c>
      <c r="T18" s="72"/>
      <c r="AC18" s="144"/>
      <c r="AD18" s="65" t="s">
        <v>31</v>
      </c>
      <c r="AE18" s="66">
        <v>7641</v>
      </c>
      <c r="AF18" s="67">
        <v>15.620336488337388</v>
      </c>
      <c r="AG18" s="67">
        <v>15.620336488337388</v>
      </c>
      <c r="AH18" s="68">
        <v>96.782304720240404</v>
      </c>
      <c r="AI18" s="57"/>
      <c r="AJ18" s="2" t="s">
        <v>31</v>
      </c>
    </row>
    <row r="19" spans="8:36" ht="16.8" x14ac:dyDescent="0.3">
      <c r="H19" s="144"/>
      <c r="I19" s="65" t="s">
        <v>74</v>
      </c>
      <c r="J19" s="66">
        <v>1</v>
      </c>
      <c r="K19" s="67">
        <v>9.302844809942881E-4</v>
      </c>
      <c r="L19" s="67">
        <v>9.302844809942881E-4</v>
      </c>
      <c r="M19" s="68">
        <v>100</v>
      </c>
      <c r="N19" s="57"/>
      <c r="AC19" s="144"/>
      <c r="AD19" s="65" t="s">
        <v>32</v>
      </c>
      <c r="AE19" s="66">
        <v>920</v>
      </c>
      <c r="AF19" s="67">
        <v>1.880736758182227</v>
      </c>
      <c r="AG19" s="67">
        <v>1.880736758182227</v>
      </c>
      <c r="AH19" s="68">
        <v>98.663041478422628</v>
      </c>
      <c r="AI19" s="57"/>
      <c r="AJ19" s="2" t="s">
        <v>32</v>
      </c>
    </row>
    <row r="20" spans="8:36" ht="17.399999999999999" thickBot="1" x14ac:dyDescent="0.35">
      <c r="H20" s="145"/>
      <c r="I20" s="69" t="s">
        <v>76</v>
      </c>
      <c r="J20" s="70">
        <v>107494</v>
      </c>
      <c r="K20" s="71">
        <v>100</v>
      </c>
      <c r="L20" s="71">
        <v>100</v>
      </c>
      <c r="M20" s="72"/>
      <c r="N20" s="57"/>
      <c r="AC20" s="144"/>
      <c r="AD20" s="65" t="s">
        <v>33</v>
      </c>
      <c r="AE20" s="66">
        <v>54</v>
      </c>
      <c r="AF20" s="67">
        <v>0.11039107058895679</v>
      </c>
      <c r="AG20" s="67">
        <v>0.11039107058895679</v>
      </c>
      <c r="AH20" s="68">
        <v>98.773432549011588</v>
      </c>
      <c r="AI20" s="57"/>
      <c r="AJ20" s="2" t="s">
        <v>33</v>
      </c>
    </row>
    <row r="21" spans="8:36" ht="33.6" x14ac:dyDescent="0.3">
      <c r="AC21" s="144"/>
      <c r="AD21" s="65" t="s">
        <v>73</v>
      </c>
      <c r="AE21" s="66">
        <v>4</v>
      </c>
      <c r="AF21" s="67">
        <v>8.177116339922727E-3</v>
      </c>
      <c r="AG21" s="67">
        <v>8.177116339922727E-3</v>
      </c>
      <c r="AH21" s="68">
        <v>98.78160966535151</v>
      </c>
      <c r="AI21" s="57"/>
      <c r="AJ21" s="2" t="s">
        <v>73</v>
      </c>
    </row>
    <row r="22" spans="8:36" ht="16.8" x14ac:dyDescent="0.3">
      <c r="AC22" s="144"/>
      <c r="AD22" s="65" t="s">
        <v>74</v>
      </c>
      <c r="AE22" s="66">
        <v>440</v>
      </c>
      <c r="AF22" s="67">
        <v>0.89948279739149994</v>
      </c>
      <c r="AG22" s="67">
        <v>0.89948279739149994</v>
      </c>
      <c r="AH22" s="68">
        <v>99.68109246274301</v>
      </c>
      <c r="AI22" s="57"/>
      <c r="AJ22" s="2" t="s">
        <v>86</v>
      </c>
    </row>
    <row r="23" spans="8:36" x14ac:dyDescent="0.3">
      <c r="AC23" s="144"/>
      <c r="AD23" s="65" t="s">
        <v>75</v>
      </c>
      <c r="AE23" s="66">
        <v>156</v>
      </c>
      <c r="AF23" s="67">
        <v>0.31890753725698634</v>
      </c>
      <c r="AG23" s="67">
        <v>0.31890753725698634</v>
      </c>
      <c r="AH23" s="68">
        <v>100</v>
      </c>
      <c r="AI23" s="57"/>
      <c r="AJ23" s="2" t="s">
        <v>75</v>
      </c>
    </row>
    <row r="24" spans="8:36" ht="15" thickBot="1" x14ac:dyDescent="0.35">
      <c r="AC24" s="145"/>
      <c r="AD24" s="69" t="s">
        <v>76</v>
      </c>
      <c r="AE24" s="70">
        <v>48917</v>
      </c>
      <c r="AF24" s="71">
        <v>100</v>
      </c>
      <c r="AG24" s="71">
        <v>100</v>
      </c>
      <c r="AH24" s="72"/>
      <c r="AI24" s="57"/>
    </row>
  </sheetData>
  <mergeCells count="15">
    <mergeCell ref="V1:AA1"/>
    <mergeCell ref="V2:W2"/>
    <mergeCell ref="V3:V16"/>
    <mergeCell ref="AC1:AH1"/>
    <mergeCell ref="AC2:AD2"/>
    <mergeCell ref="AC3:AC24"/>
    <mergeCell ref="O1:T1"/>
    <mergeCell ref="O2:P2"/>
    <mergeCell ref="O3:O18"/>
    <mergeCell ref="A1:F1"/>
    <mergeCell ref="A2:B2"/>
    <mergeCell ref="A3:A12"/>
    <mergeCell ref="H1:M1"/>
    <mergeCell ref="H2:I2"/>
    <mergeCell ref="H3:H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W9" sqref="W9"/>
    </sheetView>
  </sheetViews>
  <sheetFormatPr defaultRowHeight="14.4" x14ac:dyDescent="0.3"/>
  <cols>
    <col min="22" max="22" width="9.21875" bestFit="1" customWidth="1"/>
  </cols>
  <sheetData>
    <row r="1" spans="1:22" ht="15" thickBot="1" x14ac:dyDescent="0.35">
      <c r="A1" s="146" t="s">
        <v>60</v>
      </c>
      <c r="B1" s="147"/>
      <c r="C1" s="147"/>
      <c r="D1" s="147"/>
      <c r="E1" s="147"/>
      <c r="F1" s="147"/>
      <c r="H1" s="146" t="s">
        <v>77</v>
      </c>
      <c r="I1" s="147"/>
      <c r="J1" s="147"/>
      <c r="K1" s="147"/>
      <c r="L1" s="147"/>
      <c r="M1" s="147"/>
      <c r="O1" s="146" t="s">
        <v>80</v>
      </c>
      <c r="P1" s="147"/>
      <c r="Q1" s="147"/>
      <c r="R1" s="147"/>
      <c r="S1" s="147"/>
      <c r="T1" s="147"/>
      <c r="U1" s="75"/>
    </row>
    <row r="2" spans="1:22" ht="19.2" thickBot="1" x14ac:dyDescent="0.35">
      <c r="A2" s="148" t="s">
        <v>61</v>
      </c>
      <c r="B2" s="149"/>
      <c r="C2" s="76" t="s">
        <v>62</v>
      </c>
      <c r="D2" s="77" t="s">
        <v>63</v>
      </c>
      <c r="E2" s="77" t="s">
        <v>64</v>
      </c>
      <c r="F2" s="78" t="s">
        <v>65</v>
      </c>
      <c r="H2" s="148" t="s">
        <v>61</v>
      </c>
      <c r="I2" s="149"/>
      <c r="J2" s="76" t="s">
        <v>62</v>
      </c>
      <c r="K2" s="77" t="s">
        <v>63</v>
      </c>
      <c r="L2" s="77" t="s">
        <v>64</v>
      </c>
      <c r="M2" s="78" t="s">
        <v>65</v>
      </c>
      <c r="O2" s="148" t="s">
        <v>61</v>
      </c>
      <c r="P2" s="149"/>
      <c r="Q2" s="76" t="s">
        <v>62</v>
      </c>
      <c r="R2" s="77" t="s">
        <v>63</v>
      </c>
      <c r="S2" s="77" t="s">
        <v>64</v>
      </c>
      <c r="T2" s="78" t="s">
        <v>65</v>
      </c>
      <c r="U2" s="75"/>
    </row>
    <row r="3" spans="1:22" ht="17.399999999999999" thickBot="1" x14ac:dyDescent="0.35">
      <c r="A3" s="150" t="s">
        <v>66</v>
      </c>
      <c r="B3" s="79" t="s">
        <v>16</v>
      </c>
      <c r="C3" s="80">
        <v>129959</v>
      </c>
      <c r="D3" s="81">
        <v>73.928130564135813</v>
      </c>
      <c r="E3" s="81">
        <v>73.928130564135813</v>
      </c>
      <c r="F3" s="82">
        <v>73.928130564135813</v>
      </c>
      <c r="H3" s="153" t="s">
        <v>66</v>
      </c>
      <c r="I3" s="79" t="s">
        <v>16</v>
      </c>
      <c r="J3" s="80">
        <v>75943</v>
      </c>
      <c r="K3" s="81">
        <v>43.200732688249118</v>
      </c>
      <c r="L3" s="81">
        <v>59.857023503633521</v>
      </c>
      <c r="M3" s="82">
        <v>59.857023503633521</v>
      </c>
      <c r="O3" s="153" t="s">
        <v>66</v>
      </c>
      <c r="P3" s="79" t="s">
        <v>16</v>
      </c>
      <c r="Q3" s="80">
        <v>14290</v>
      </c>
      <c r="R3" s="81">
        <v>8.1289713352788251</v>
      </c>
      <c r="S3" s="81">
        <v>82.467682363804258</v>
      </c>
      <c r="T3" s="82">
        <v>82.467682363804258</v>
      </c>
      <c r="U3" s="79" t="s">
        <v>16</v>
      </c>
      <c r="V3" s="73">
        <f t="shared" ref="V3:V21" si="0">C3+J3+Q3</f>
        <v>220192</v>
      </c>
    </row>
    <row r="4" spans="1:22" ht="16.8" x14ac:dyDescent="0.3">
      <c r="A4" s="151"/>
      <c r="B4" s="83" t="s">
        <v>67</v>
      </c>
      <c r="C4" s="84">
        <v>56</v>
      </c>
      <c r="D4" s="85">
        <v>3.1856010831043682E-2</v>
      </c>
      <c r="E4" s="85">
        <v>3.1856010831043682E-2</v>
      </c>
      <c r="F4" s="86">
        <v>73.959986574966862</v>
      </c>
      <c r="H4" s="151"/>
      <c r="I4" s="83" t="s">
        <v>67</v>
      </c>
      <c r="J4" s="84">
        <v>70</v>
      </c>
      <c r="K4" s="85">
        <v>3.9820013538804599E-2</v>
      </c>
      <c r="L4" s="85">
        <v>5.5172848652994308E-2</v>
      </c>
      <c r="M4" s="86">
        <v>59.912196352286514</v>
      </c>
      <c r="O4" s="151"/>
      <c r="P4" s="83" t="s">
        <v>67</v>
      </c>
      <c r="Q4" s="84">
        <v>10</v>
      </c>
      <c r="R4" s="85">
        <v>5.688573362686372E-3</v>
      </c>
      <c r="S4" s="85">
        <v>5.7710064635272396E-2</v>
      </c>
      <c r="T4" s="86">
        <v>82.525392428439517</v>
      </c>
      <c r="U4" s="83" t="s">
        <v>67</v>
      </c>
      <c r="V4" s="73">
        <f t="shared" si="0"/>
        <v>136</v>
      </c>
    </row>
    <row r="5" spans="1:22" ht="16.8" x14ac:dyDescent="0.3">
      <c r="A5" s="151"/>
      <c r="B5" s="83" t="s">
        <v>18</v>
      </c>
      <c r="C5" s="84">
        <v>586</v>
      </c>
      <c r="D5" s="85">
        <v>0.3333503990534214</v>
      </c>
      <c r="E5" s="85">
        <v>0.3333503990534214</v>
      </c>
      <c r="F5" s="86">
        <v>74.293336974020292</v>
      </c>
      <c r="H5" s="151"/>
      <c r="I5" s="83" t="s">
        <v>18</v>
      </c>
      <c r="J5" s="84">
        <v>330</v>
      </c>
      <c r="K5" s="85">
        <v>0.18772292096865029</v>
      </c>
      <c r="L5" s="85">
        <v>0.26010057222125887</v>
      </c>
      <c r="M5" s="86">
        <v>60.172296924507783</v>
      </c>
      <c r="O5" s="151"/>
      <c r="P5" s="83" t="s">
        <v>18</v>
      </c>
      <c r="Q5" s="84">
        <v>59</v>
      </c>
      <c r="R5" s="85">
        <v>3.3562582839849593E-2</v>
      </c>
      <c r="S5" s="85">
        <v>0.34048938134810713</v>
      </c>
      <c r="T5" s="86">
        <v>82.865881809787624</v>
      </c>
      <c r="U5" s="83" t="s">
        <v>18</v>
      </c>
      <c r="V5" s="73">
        <f t="shared" si="0"/>
        <v>975</v>
      </c>
    </row>
    <row r="6" spans="1:22" ht="25.2" x14ac:dyDescent="0.3">
      <c r="A6" s="151"/>
      <c r="B6" s="83" t="s">
        <v>68</v>
      </c>
      <c r="C6" s="84">
        <v>448</v>
      </c>
      <c r="D6" s="85">
        <v>0.25484808664834946</v>
      </c>
      <c r="E6" s="85">
        <v>0.25484808664834946</v>
      </c>
      <c r="F6" s="86">
        <v>74.548185060668644</v>
      </c>
      <c r="H6" s="151"/>
      <c r="I6" s="83" t="s">
        <v>68</v>
      </c>
      <c r="J6" s="84">
        <v>426</v>
      </c>
      <c r="K6" s="85">
        <v>0.24233322525043943</v>
      </c>
      <c r="L6" s="85">
        <v>0.33576619323107965</v>
      </c>
      <c r="M6" s="86">
        <v>60.508063117738864</v>
      </c>
      <c r="O6" s="151"/>
      <c r="P6" s="83" t="s">
        <v>68</v>
      </c>
      <c r="Q6" s="84">
        <v>51</v>
      </c>
      <c r="R6" s="85">
        <v>2.9011724149700494E-2</v>
      </c>
      <c r="S6" s="85">
        <v>0.29432132963988922</v>
      </c>
      <c r="T6" s="86">
        <v>83.160203139427509</v>
      </c>
      <c r="U6" s="83" t="s">
        <v>68</v>
      </c>
      <c r="V6" s="73">
        <f t="shared" si="0"/>
        <v>925</v>
      </c>
    </row>
    <row r="7" spans="1:22" ht="33.6" x14ac:dyDescent="0.3">
      <c r="A7" s="151"/>
      <c r="B7" s="83" t="s">
        <v>69</v>
      </c>
      <c r="C7" s="84">
        <v>911</v>
      </c>
      <c r="D7" s="85">
        <v>0.51822903334072845</v>
      </c>
      <c r="E7" s="85">
        <v>0.51822903334072845</v>
      </c>
      <c r="F7" s="86">
        <v>75.06641409400936</v>
      </c>
      <c r="H7" s="151"/>
      <c r="I7" s="83" t="s">
        <v>69</v>
      </c>
      <c r="J7" s="84">
        <v>409</v>
      </c>
      <c r="K7" s="85">
        <v>0.23266265053387261</v>
      </c>
      <c r="L7" s="85">
        <v>0.32236707284392391</v>
      </c>
      <c r="M7" s="86">
        <v>60.830430190582788</v>
      </c>
      <c r="O7" s="151"/>
      <c r="P7" s="83" t="s">
        <v>69</v>
      </c>
      <c r="Q7" s="84">
        <v>57</v>
      </c>
      <c r="R7" s="85">
        <v>3.2424868167312319E-2</v>
      </c>
      <c r="S7" s="85">
        <v>0.3289473684210526</v>
      </c>
      <c r="T7" s="86">
        <v>83.489150507848564</v>
      </c>
      <c r="U7" s="83" t="s">
        <v>69</v>
      </c>
      <c r="V7" s="73">
        <f t="shared" si="0"/>
        <v>1377</v>
      </c>
    </row>
    <row r="8" spans="1:22" ht="33.6" x14ac:dyDescent="0.3">
      <c r="A8" s="151"/>
      <c r="B8" s="83" t="s">
        <v>70</v>
      </c>
      <c r="C8" s="84">
        <v>612</v>
      </c>
      <c r="D8" s="85">
        <v>0.34814068979640594</v>
      </c>
      <c r="E8" s="85">
        <v>0.34814068979640594</v>
      </c>
      <c r="F8" s="86">
        <v>75.414554783805769</v>
      </c>
      <c r="H8" s="151"/>
      <c r="I8" s="83" t="s">
        <v>70</v>
      </c>
      <c r="J8" s="84">
        <v>380</v>
      </c>
      <c r="K8" s="85">
        <v>0.21616578778208212</v>
      </c>
      <c r="L8" s="85">
        <v>0.29950974983054057</v>
      </c>
      <c r="M8" s="86">
        <v>61.129939940413323</v>
      </c>
      <c r="O8" s="151"/>
      <c r="P8" s="83" t="s">
        <v>70</v>
      </c>
      <c r="Q8" s="84">
        <v>60</v>
      </c>
      <c r="R8" s="85">
        <v>3.413144017611823E-2</v>
      </c>
      <c r="S8" s="85">
        <v>0.34626038781163432</v>
      </c>
      <c r="T8" s="86">
        <v>83.835410895660203</v>
      </c>
      <c r="U8" s="83" t="s">
        <v>70</v>
      </c>
      <c r="V8" s="73">
        <f t="shared" si="0"/>
        <v>1052</v>
      </c>
    </row>
    <row r="9" spans="1:22" x14ac:dyDescent="0.3">
      <c r="A9" s="151"/>
      <c r="B9" s="83" t="s">
        <v>22</v>
      </c>
      <c r="C9" s="84">
        <v>108</v>
      </c>
      <c r="D9" s="85">
        <v>6.1436592317012817E-2</v>
      </c>
      <c r="E9" s="85">
        <v>6.1436592317012817E-2</v>
      </c>
      <c r="F9" s="86">
        <v>75.475991376122792</v>
      </c>
      <c r="H9" s="151"/>
      <c r="I9" s="83" t="s">
        <v>22</v>
      </c>
      <c r="J9" s="84">
        <v>66</v>
      </c>
      <c r="K9" s="85">
        <v>3.7544584193730052E-2</v>
      </c>
      <c r="L9" s="85">
        <v>5.202011444425178E-2</v>
      </c>
      <c r="M9" s="86">
        <v>61.181960054857576</v>
      </c>
      <c r="O9" s="151"/>
      <c r="P9" s="83" t="s">
        <v>22</v>
      </c>
      <c r="Q9" s="84">
        <v>7</v>
      </c>
      <c r="R9" s="85">
        <v>3.9820013538804603E-3</v>
      </c>
      <c r="S9" s="85">
        <v>4.039704524469067E-2</v>
      </c>
      <c r="T9" s="86">
        <v>83.875807940904892</v>
      </c>
      <c r="U9" s="83" t="s">
        <v>22</v>
      </c>
      <c r="V9" s="73">
        <f t="shared" si="0"/>
        <v>181</v>
      </c>
    </row>
    <row r="10" spans="1:22" x14ac:dyDescent="0.3">
      <c r="A10" s="151"/>
      <c r="B10" s="83" t="s">
        <v>23</v>
      </c>
      <c r="C10" s="84">
        <v>9349</v>
      </c>
      <c r="D10" s="85">
        <v>5.3182472367754894</v>
      </c>
      <c r="E10" s="85">
        <v>5.3182472367754894</v>
      </c>
      <c r="F10" s="86">
        <v>80.794238612898269</v>
      </c>
      <c r="H10" s="151"/>
      <c r="I10" s="83" t="s">
        <v>23</v>
      </c>
      <c r="J10" s="84">
        <v>5807</v>
      </c>
      <c r="K10" s="85">
        <v>3.3033545517119762</v>
      </c>
      <c r="L10" s="85">
        <v>4.5769818875419706</v>
      </c>
      <c r="M10" s="86">
        <v>65.758941942399545</v>
      </c>
      <c r="O10" s="151"/>
      <c r="P10" s="83" t="s">
        <v>23</v>
      </c>
      <c r="Q10" s="84">
        <v>1247</v>
      </c>
      <c r="R10" s="85">
        <v>0.70936509832699057</v>
      </c>
      <c r="S10" s="85">
        <v>7.1964450600184682</v>
      </c>
      <c r="T10" s="86">
        <v>91.072253000923368</v>
      </c>
      <c r="U10" s="83" t="s">
        <v>23</v>
      </c>
      <c r="V10" s="73">
        <f t="shared" si="0"/>
        <v>16403</v>
      </c>
    </row>
    <row r="11" spans="1:22" ht="16.8" x14ac:dyDescent="0.3">
      <c r="A11" s="151"/>
      <c r="B11" s="83" t="s">
        <v>24</v>
      </c>
      <c r="C11" s="84">
        <v>191</v>
      </c>
      <c r="D11" s="85">
        <v>0.10865175122730969</v>
      </c>
      <c r="E11" s="85">
        <v>0.10865175122730969</v>
      </c>
      <c r="F11" s="86">
        <v>80.902890364125582</v>
      </c>
      <c r="H11" s="151"/>
      <c r="I11" s="83" t="s">
        <v>24</v>
      </c>
      <c r="J11" s="84">
        <v>132</v>
      </c>
      <c r="K11" s="85">
        <v>7.5089168387460103E-2</v>
      </c>
      <c r="L11" s="85">
        <v>0.10404022888850356</v>
      </c>
      <c r="M11" s="86">
        <v>65.862982171288053</v>
      </c>
      <c r="O11" s="151"/>
      <c r="P11" s="83" t="s">
        <v>24</v>
      </c>
      <c r="Q11" s="84">
        <v>25</v>
      </c>
      <c r="R11" s="85">
        <v>1.4221433406715929E-2</v>
      </c>
      <c r="S11" s="85">
        <v>0.14427516158818099</v>
      </c>
      <c r="T11" s="86">
        <v>91.216528162511551</v>
      </c>
      <c r="U11" s="83" t="s">
        <v>24</v>
      </c>
      <c r="V11" s="73">
        <f t="shared" si="0"/>
        <v>348</v>
      </c>
    </row>
    <row r="12" spans="1:22" ht="25.2" x14ac:dyDescent="0.3">
      <c r="A12" s="151"/>
      <c r="B12" s="83" t="s">
        <v>71</v>
      </c>
      <c r="C12" s="84">
        <v>696</v>
      </c>
      <c r="D12" s="85">
        <v>0.39592470604297147</v>
      </c>
      <c r="E12" s="85">
        <v>0.39592470604297147</v>
      </c>
      <c r="F12" s="86">
        <v>81.298815070168544</v>
      </c>
      <c r="H12" s="151"/>
      <c r="I12" s="83" t="s">
        <v>71</v>
      </c>
      <c r="J12" s="84">
        <v>643</v>
      </c>
      <c r="K12" s="85">
        <v>0.36577526722073372</v>
      </c>
      <c r="L12" s="85">
        <v>0.50680202405536201</v>
      </c>
      <c r="M12" s="86">
        <v>66.369784195343414</v>
      </c>
      <c r="O12" s="151"/>
      <c r="P12" s="83" t="s">
        <v>71</v>
      </c>
      <c r="Q12" s="84">
        <v>143</v>
      </c>
      <c r="R12" s="85">
        <v>8.1346599086415117E-2</v>
      </c>
      <c r="S12" s="85">
        <v>0.82525392428439515</v>
      </c>
      <c r="T12" s="86">
        <v>92.041782086795948</v>
      </c>
      <c r="U12" s="83" t="s">
        <v>71</v>
      </c>
      <c r="V12" s="73">
        <f t="shared" si="0"/>
        <v>1482</v>
      </c>
    </row>
    <row r="13" spans="1:22" ht="16.8" x14ac:dyDescent="0.3">
      <c r="A13" s="151"/>
      <c r="B13" s="83" t="s">
        <v>72</v>
      </c>
      <c r="C13" s="84">
        <v>618</v>
      </c>
      <c r="D13" s="85">
        <v>0.35155383381401778</v>
      </c>
      <c r="E13" s="85">
        <v>0.35155383381401778</v>
      </c>
      <c r="F13" s="86">
        <v>81.650368903982567</v>
      </c>
      <c r="H13" s="151"/>
      <c r="I13" s="83" t="s">
        <v>72</v>
      </c>
      <c r="J13" s="84">
        <v>435</v>
      </c>
      <c r="K13" s="85">
        <v>0.24745294127685719</v>
      </c>
      <c r="L13" s="85">
        <v>0.34285984520075036</v>
      </c>
      <c r="M13" s="86">
        <v>66.712644040544163</v>
      </c>
      <c r="O13" s="151"/>
      <c r="P13" s="83" t="s">
        <v>72</v>
      </c>
      <c r="Q13" s="84">
        <v>80</v>
      </c>
      <c r="R13" s="85">
        <v>4.5508586901490976E-2</v>
      </c>
      <c r="S13" s="85">
        <v>0.46168051708217916</v>
      </c>
      <c r="T13" s="86">
        <v>92.50346260387812</v>
      </c>
      <c r="U13" s="83" t="s">
        <v>72</v>
      </c>
      <c r="V13" s="73">
        <f t="shared" si="0"/>
        <v>1133</v>
      </c>
    </row>
    <row r="14" spans="1:22" ht="25.2" x14ac:dyDescent="0.3">
      <c r="A14" s="151"/>
      <c r="B14" s="83" t="s">
        <v>27</v>
      </c>
      <c r="C14" s="84">
        <v>601</v>
      </c>
      <c r="D14" s="85">
        <v>0.34188325909745093</v>
      </c>
      <c r="E14" s="85">
        <v>0.34188325909745093</v>
      </c>
      <c r="F14" s="86">
        <v>81.992252163080025</v>
      </c>
      <c r="H14" s="151"/>
      <c r="I14" s="83" t="s">
        <v>27</v>
      </c>
      <c r="J14" s="84">
        <v>557</v>
      </c>
      <c r="K14" s="85">
        <v>0.31685353630163088</v>
      </c>
      <c r="L14" s="85">
        <v>0.43901823856739758</v>
      </c>
      <c r="M14" s="86">
        <v>67.151662279111562</v>
      </c>
      <c r="O14" s="151"/>
      <c r="P14" s="83" t="s">
        <v>27</v>
      </c>
      <c r="Q14" s="84">
        <v>118</v>
      </c>
      <c r="R14" s="85">
        <v>6.7125165679699186E-2</v>
      </c>
      <c r="S14" s="85">
        <v>0.68097876269621427</v>
      </c>
      <c r="T14" s="86">
        <v>93.184441366574333</v>
      </c>
      <c r="U14" s="83" t="s">
        <v>27</v>
      </c>
      <c r="V14" s="73">
        <f t="shared" si="0"/>
        <v>1276</v>
      </c>
    </row>
    <row r="15" spans="1:22" ht="16.8" x14ac:dyDescent="0.3">
      <c r="A15" s="151"/>
      <c r="B15" s="83" t="s">
        <v>28</v>
      </c>
      <c r="C15" s="84">
        <v>209</v>
      </c>
      <c r="D15" s="85">
        <v>0.11889118328014517</v>
      </c>
      <c r="E15" s="85">
        <v>0.11889118328014517</v>
      </c>
      <c r="F15" s="86">
        <v>82.111143346360166</v>
      </c>
      <c r="H15" s="151"/>
      <c r="I15" s="83" t="s">
        <v>28</v>
      </c>
      <c r="J15" s="84">
        <v>212</v>
      </c>
      <c r="K15" s="85">
        <v>0.12059775528895109</v>
      </c>
      <c r="L15" s="85">
        <v>0.16709491306335419</v>
      </c>
      <c r="M15" s="86">
        <v>67.318757192174914</v>
      </c>
      <c r="O15" s="151"/>
      <c r="P15" s="83" t="s">
        <v>28</v>
      </c>
      <c r="Q15" s="84">
        <v>7</v>
      </c>
      <c r="R15" s="85">
        <v>3.9820013538804603E-3</v>
      </c>
      <c r="S15" s="85">
        <v>4.039704524469067E-2</v>
      </c>
      <c r="T15" s="86">
        <v>93.224838411819022</v>
      </c>
      <c r="U15" s="83" t="s">
        <v>28</v>
      </c>
      <c r="V15" s="73">
        <f t="shared" si="0"/>
        <v>428</v>
      </c>
    </row>
    <row r="16" spans="1:22" x14ac:dyDescent="0.3">
      <c r="A16" s="151"/>
      <c r="B16" s="83" t="s">
        <v>29</v>
      </c>
      <c r="C16" s="84">
        <v>5191</v>
      </c>
      <c r="D16" s="85">
        <v>2.9529384325704955</v>
      </c>
      <c r="E16" s="85">
        <v>2.9529384325704955</v>
      </c>
      <c r="F16" s="86">
        <v>85.064081778930671</v>
      </c>
      <c r="H16" s="151"/>
      <c r="I16" s="83" t="s">
        <v>29</v>
      </c>
      <c r="J16" s="84">
        <v>11868</v>
      </c>
      <c r="K16" s="85">
        <v>6.7511988668361864</v>
      </c>
      <c r="L16" s="85">
        <v>9.3541623973390919</v>
      </c>
      <c r="M16" s="86">
        <v>76.672919589514009</v>
      </c>
      <c r="O16" s="151"/>
      <c r="P16" s="83" t="s">
        <v>29</v>
      </c>
      <c r="Q16" s="84">
        <v>335</v>
      </c>
      <c r="R16" s="85">
        <v>0.19056720764999346</v>
      </c>
      <c r="S16" s="85">
        <v>1.933287165281625</v>
      </c>
      <c r="T16" s="86">
        <v>95.158125577100648</v>
      </c>
      <c r="U16" s="83" t="s">
        <v>29</v>
      </c>
      <c r="V16" s="73">
        <f t="shared" si="0"/>
        <v>17394</v>
      </c>
    </row>
    <row r="17" spans="1:22" x14ac:dyDescent="0.3">
      <c r="A17" s="151"/>
      <c r="B17" s="83" t="s">
        <v>30</v>
      </c>
      <c r="C17" s="84">
        <v>5001</v>
      </c>
      <c r="D17" s="85">
        <v>2.8448555386794543</v>
      </c>
      <c r="E17" s="85">
        <v>2.8448555386794543</v>
      </c>
      <c r="F17" s="86">
        <v>87.908937317610111</v>
      </c>
      <c r="H17" s="151"/>
      <c r="I17" s="83" t="s">
        <v>30</v>
      </c>
      <c r="J17" s="84">
        <v>6176</v>
      </c>
      <c r="K17" s="85">
        <v>3.5132629087951033</v>
      </c>
      <c r="L17" s="85">
        <v>4.8678216182984695</v>
      </c>
      <c r="M17" s="86">
        <v>81.540741207812474</v>
      </c>
      <c r="O17" s="151"/>
      <c r="P17" s="83" t="s">
        <v>30</v>
      </c>
      <c r="Q17" s="84">
        <v>124</v>
      </c>
      <c r="R17" s="85">
        <v>7.0538309697311008E-2</v>
      </c>
      <c r="S17" s="85">
        <v>0.71560480147737771</v>
      </c>
      <c r="T17" s="86">
        <v>95.873730378578031</v>
      </c>
      <c r="U17" s="83" t="s">
        <v>30</v>
      </c>
      <c r="V17" s="73">
        <f t="shared" si="0"/>
        <v>11301</v>
      </c>
    </row>
    <row r="18" spans="1:22" ht="16.8" x14ac:dyDescent="0.3">
      <c r="A18" s="151"/>
      <c r="B18" s="83" t="s">
        <v>31</v>
      </c>
      <c r="C18" s="84">
        <v>17619</v>
      </c>
      <c r="D18" s="85">
        <v>10.022697407717118</v>
      </c>
      <c r="E18" s="85">
        <v>10.022697407717118</v>
      </c>
      <c r="F18" s="86">
        <v>97.931634725327228</v>
      </c>
      <c r="H18" s="151"/>
      <c r="I18" s="83" t="s">
        <v>31</v>
      </c>
      <c r="J18" s="84">
        <v>19444</v>
      </c>
      <c r="K18" s="85">
        <v>11.060862046407381</v>
      </c>
      <c r="L18" s="85">
        <v>15.325440988697448</v>
      </c>
      <c r="M18" s="86">
        <v>96.866182196509925</v>
      </c>
      <c r="O18" s="151"/>
      <c r="P18" s="83" t="s">
        <v>31</v>
      </c>
      <c r="Q18" s="84">
        <v>613</v>
      </c>
      <c r="R18" s="85">
        <v>0.3487095471326746</v>
      </c>
      <c r="S18" s="85">
        <v>3.5376269621421979</v>
      </c>
      <c r="T18" s="86">
        <v>99.411357340720215</v>
      </c>
      <c r="U18" s="83" t="s">
        <v>31</v>
      </c>
      <c r="V18" s="73">
        <f t="shared" si="0"/>
        <v>37676</v>
      </c>
    </row>
    <row r="19" spans="1:22" ht="16.8" x14ac:dyDescent="0.3">
      <c r="A19" s="151"/>
      <c r="B19" s="83" t="s">
        <v>32</v>
      </c>
      <c r="C19" s="84">
        <v>2292</v>
      </c>
      <c r="D19" s="85">
        <v>1.3038210147277165</v>
      </c>
      <c r="E19" s="85">
        <v>1.3038210147277165</v>
      </c>
      <c r="F19" s="86">
        <v>99.23545574005496</v>
      </c>
      <c r="H19" s="151"/>
      <c r="I19" s="83" t="s">
        <v>32</v>
      </c>
      <c r="J19" s="84">
        <v>2755</v>
      </c>
      <c r="K19" s="85">
        <v>1.5672019614200954</v>
      </c>
      <c r="L19" s="85">
        <v>2.1714456862714187</v>
      </c>
      <c r="M19" s="86">
        <v>99.037627882781337</v>
      </c>
      <c r="O19" s="151"/>
      <c r="P19" s="83" t="s">
        <v>32</v>
      </c>
      <c r="Q19" s="84">
        <v>70</v>
      </c>
      <c r="R19" s="85">
        <v>3.9820013538804599E-2</v>
      </c>
      <c r="S19" s="85">
        <v>0.40397045244690671</v>
      </c>
      <c r="T19" s="86">
        <v>99.815327793167128</v>
      </c>
      <c r="U19" s="83" t="s">
        <v>32</v>
      </c>
      <c r="V19" s="73">
        <f t="shared" si="0"/>
        <v>5117</v>
      </c>
    </row>
    <row r="20" spans="1:22" ht="16.8" x14ac:dyDescent="0.3">
      <c r="A20" s="151"/>
      <c r="B20" s="83" t="s">
        <v>33</v>
      </c>
      <c r="C20" s="84">
        <v>190</v>
      </c>
      <c r="D20" s="85">
        <v>0.10808289389104106</v>
      </c>
      <c r="E20" s="85">
        <v>0.10808289389104106</v>
      </c>
      <c r="F20" s="86">
        <v>99.343538633945997</v>
      </c>
      <c r="H20" s="151"/>
      <c r="I20" s="83" t="s">
        <v>33</v>
      </c>
      <c r="J20" s="84">
        <v>173</v>
      </c>
      <c r="K20" s="85">
        <v>9.8412319174474239E-2</v>
      </c>
      <c r="L20" s="85">
        <v>0.13635575452811452</v>
      </c>
      <c r="M20" s="86">
        <v>99.173983637309462</v>
      </c>
      <c r="O20" s="151"/>
      <c r="P20" s="83" t="s">
        <v>33</v>
      </c>
      <c r="Q20" s="84">
        <v>11</v>
      </c>
      <c r="R20" s="85">
        <v>6.2574306989550089E-3</v>
      </c>
      <c r="S20" s="85">
        <v>6.3481071098799635E-2</v>
      </c>
      <c r="T20" s="86">
        <v>99.878808864265935</v>
      </c>
      <c r="U20" s="83" t="s">
        <v>33</v>
      </c>
      <c r="V20" s="73">
        <f t="shared" si="0"/>
        <v>374</v>
      </c>
    </row>
    <row r="21" spans="1:22" ht="33.6" x14ac:dyDescent="0.3">
      <c r="A21" s="151"/>
      <c r="B21" s="83" t="s">
        <v>73</v>
      </c>
      <c r="C21" s="84">
        <v>6</v>
      </c>
      <c r="D21" s="85">
        <v>3.4131440176118234E-3</v>
      </c>
      <c r="E21" s="85">
        <v>3.4131440176118234E-3</v>
      </c>
      <c r="F21" s="86">
        <v>99.346951777963596</v>
      </c>
      <c r="H21" s="151"/>
      <c r="I21" s="83" t="s">
        <v>73</v>
      </c>
      <c r="J21" s="84">
        <v>12</v>
      </c>
      <c r="K21" s="85">
        <v>6.8262880352236467E-3</v>
      </c>
      <c r="L21" s="85">
        <v>9.4582026262275964E-3</v>
      </c>
      <c r="M21" s="86">
        <v>99.183441839935682</v>
      </c>
      <c r="O21" s="151"/>
      <c r="P21" s="83" t="s">
        <v>74</v>
      </c>
      <c r="Q21" s="84">
        <v>4</v>
      </c>
      <c r="R21" s="85">
        <v>2.2754293450745486E-3</v>
      </c>
      <c r="S21" s="85">
        <v>2.3084025854108955E-2</v>
      </c>
      <c r="T21" s="86">
        <v>99.901892890120038</v>
      </c>
      <c r="U21" s="83" t="s">
        <v>73</v>
      </c>
      <c r="V21" s="73">
        <f t="shared" si="0"/>
        <v>22</v>
      </c>
    </row>
    <row r="22" spans="1:22" ht="16.8" x14ac:dyDescent="0.3">
      <c r="A22" s="151"/>
      <c r="B22" s="83" t="s">
        <v>74</v>
      </c>
      <c r="C22" s="84">
        <v>788</v>
      </c>
      <c r="D22" s="85">
        <v>0.44825958097968616</v>
      </c>
      <c r="E22" s="85">
        <v>0.44825958097968616</v>
      </c>
      <c r="F22" s="86">
        <v>99.795211358943291</v>
      </c>
      <c r="H22" s="151"/>
      <c r="I22" s="83" t="s">
        <v>74</v>
      </c>
      <c r="J22" s="84">
        <v>824</v>
      </c>
      <c r="K22" s="85">
        <v>0.46873844508535706</v>
      </c>
      <c r="L22" s="85">
        <v>0.64946324700096159</v>
      </c>
      <c r="M22" s="86">
        <v>99.832905086936634</v>
      </c>
      <c r="O22" s="151"/>
      <c r="P22" s="83" t="s">
        <v>75</v>
      </c>
      <c r="Q22" s="84">
        <v>17</v>
      </c>
      <c r="R22" s="85">
        <v>9.6705747165668331E-3</v>
      </c>
      <c r="S22" s="85">
        <v>9.8107109879963059E-2</v>
      </c>
      <c r="T22" s="86">
        <v>100</v>
      </c>
      <c r="U22" s="83" t="s">
        <v>74</v>
      </c>
      <c r="V22" s="73">
        <f>C22+J22+Q21</f>
        <v>1616</v>
      </c>
    </row>
    <row r="23" spans="1:22" x14ac:dyDescent="0.3">
      <c r="A23" s="151"/>
      <c r="B23" s="83" t="s">
        <v>75</v>
      </c>
      <c r="C23" s="84">
        <v>360</v>
      </c>
      <c r="D23" s="85">
        <v>0.20478864105670938</v>
      </c>
      <c r="E23" s="85">
        <v>0.20478864105670938</v>
      </c>
      <c r="F23" s="86">
        <v>100</v>
      </c>
      <c r="H23" s="151"/>
      <c r="I23" s="83" t="s">
        <v>75</v>
      </c>
      <c r="J23" s="84">
        <v>212</v>
      </c>
      <c r="K23" s="85">
        <v>0.12059775528895109</v>
      </c>
      <c r="L23" s="85">
        <v>0.16709491306335419</v>
      </c>
      <c r="M23" s="86">
        <v>100</v>
      </c>
      <c r="O23" s="151"/>
      <c r="P23" s="83" t="s">
        <v>76</v>
      </c>
      <c r="Q23" s="84">
        <v>17328</v>
      </c>
      <c r="R23" s="85">
        <v>9.8571599228629463</v>
      </c>
      <c r="S23" s="85">
        <v>100</v>
      </c>
      <c r="T23" s="91"/>
      <c r="U23" s="83" t="s">
        <v>75</v>
      </c>
      <c r="V23" s="73">
        <f>C23+J23+Q22</f>
        <v>589</v>
      </c>
    </row>
    <row r="24" spans="1:22" ht="17.399999999999999" thickBot="1" x14ac:dyDescent="0.35">
      <c r="A24" s="152"/>
      <c r="B24" s="87" t="s">
        <v>76</v>
      </c>
      <c r="C24" s="88">
        <v>175791</v>
      </c>
      <c r="D24" s="89">
        <v>100</v>
      </c>
      <c r="E24" s="89">
        <v>100</v>
      </c>
      <c r="F24" s="90"/>
      <c r="H24" s="151"/>
      <c r="I24" s="83" t="s">
        <v>76</v>
      </c>
      <c r="J24" s="84">
        <v>126874</v>
      </c>
      <c r="K24" s="85">
        <v>72.173205681747078</v>
      </c>
      <c r="L24" s="85">
        <v>100</v>
      </c>
      <c r="M24" s="91"/>
      <c r="O24" s="92" t="s">
        <v>78</v>
      </c>
      <c r="P24" s="83" t="s">
        <v>79</v>
      </c>
      <c r="Q24" s="84">
        <v>158463</v>
      </c>
      <c r="R24" s="85">
        <v>90.142840077137052</v>
      </c>
      <c r="S24" s="93"/>
      <c r="T24" s="91"/>
      <c r="U24" s="87" t="s">
        <v>88</v>
      </c>
      <c r="V24" s="73">
        <f>SUM(V3:V23)</f>
        <v>319997</v>
      </c>
    </row>
    <row r="25" spans="1:22" ht="17.399999999999999" thickBot="1" x14ac:dyDescent="0.35">
      <c r="H25" s="92" t="s">
        <v>78</v>
      </c>
      <c r="I25" s="83" t="s">
        <v>79</v>
      </c>
      <c r="J25" s="84">
        <v>48917</v>
      </c>
      <c r="K25" s="85">
        <v>27.826794318252922</v>
      </c>
      <c r="L25" s="93"/>
      <c r="M25" s="91"/>
      <c r="O25" s="154" t="s">
        <v>76</v>
      </c>
      <c r="P25" s="155"/>
      <c r="Q25" s="88">
        <v>175791</v>
      </c>
      <c r="R25" s="89">
        <v>100</v>
      </c>
      <c r="S25" s="94"/>
      <c r="T25" s="90"/>
      <c r="U25" s="87" t="s">
        <v>76</v>
      </c>
    </row>
    <row r="26" spans="1:22" ht="15" thickBot="1" x14ac:dyDescent="0.35">
      <c r="H26" s="154" t="s">
        <v>76</v>
      </c>
      <c r="I26" s="155"/>
      <c r="J26" s="88">
        <v>175791</v>
      </c>
      <c r="K26" s="89">
        <v>100</v>
      </c>
      <c r="L26" s="94"/>
      <c r="M26" s="90"/>
    </row>
  </sheetData>
  <mergeCells count="11">
    <mergeCell ref="H26:I26"/>
    <mergeCell ref="O1:T1"/>
    <mergeCell ref="O2:P2"/>
    <mergeCell ref="O3:O23"/>
    <mergeCell ref="O25:P25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V1" sqref="V1:V1048576"/>
    </sheetView>
  </sheetViews>
  <sheetFormatPr defaultRowHeight="14.4" x14ac:dyDescent="0.3"/>
  <cols>
    <col min="22" max="22" width="10.44140625" style="117" bestFit="1" customWidth="1"/>
  </cols>
  <sheetData>
    <row r="1" spans="1:22" ht="15" thickBot="1" x14ac:dyDescent="0.35">
      <c r="A1" s="158" t="s">
        <v>60</v>
      </c>
      <c r="B1" s="159"/>
      <c r="C1" s="159"/>
      <c r="D1" s="159"/>
      <c r="E1" s="159"/>
      <c r="F1" s="159"/>
      <c r="G1" s="97"/>
      <c r="H1" s="158" t="s">
        <v>77</v>
      </c>
      <c r="I1" s="159"/>
      <c r="J1" s="159"/>
      <c r="K1" s="159"/>
      <c r="L1" s="159"/>
      <c r="M1" s="159"/>
      <c r="N1" s="97"/>
      <c r="O1" s="158" t="s">
        <v>80</v>
      </c>
      <c r="P1" s="159"/>
      <c r="Q1" s="159"/>
      <c r="R1" s="159"/>
      <c r="S1" s="159"/>
      <c r="T1" s="159"/>
      <c r="U1" s="97"/>
    </row>
    <row r="2" spans="1:22" ht="19.2" thickBot="1" x14ac:dyDescent="0.35">
      <c r="A2" s="160" t="s">
        <v>61</v>
      </c>
      <c r="B2" s="161"/>
      <c r="C2" s="98" t="s">
        <v>62</v>
      </c>
      <c r="D2" s="99" t="s">
        <v>63</v>
      </c>
      <c r="E2" s="99" t="s">
        <v>64</v>
      </c>
      <c r="F2" s="100" t="s">
        <v>65</v>
      </c>
      <c r="G2" s="97"/>
      <c r="H2" s="160" t="s">
        <v>61</v>
      </c>
      <c r="I2" s="161"/>
      <c r="J2" s="98" t="s">
        <v>62</v>
      </c>
      <c r="K2" s="99" t="s">
        <v>63</v>
      </c>
      <c r="L2" s="99" t="s">
        <v>64</v>
      </c>
      <c r="M2" s="100" t="s">
        <v>65</v>
      </c>
      <c r="N2" s="97"/>
      <c r="O2" s="160" t="s">
        <v>61</v>
      </c>
      <c r="P2" s="161"/>
      <c r="Q2" s="98" t="s">
        <v>62</v>
      </c>
      <c r="R2" s="99" t="s">
        <v>63</v>
      </c>
      <c r="S2" s="99" t="s">
        <v>64</v>
      </c>
      <c r="T2" s="100" t="s">
        <v>65</v>
      </c>
      <c r="U2" s="97"/>
    </row>
    <row r="3" spans="1:22" ht="17.399999999999999" thickBot="1" x14ac:dyDescent="0.35">
      <c r="A3" s="164" t="s">
        <v>66</v>
      </c>
      <c r="B3" s="101" t="s">
        <v>16</v>
      </c>
      <c r="C3" s="102">
        <v>128326</v>
      </c>
      <c r="D3" s="103">
        <v>73.357228195937878</v>
      </c>
      <c r="E3" s="103">
        <v>73.357228195937878</v>
      </c>
      <c r="F3" s="104">
        <v>73.357228195937878</v>
      </c>
      <c r="G3" s="97"/>
      <c r="H3" s="162" t="s">
        <v>66</v>
      </c>
      <c r="I3" s="101" t="s">
        <v>16</v>
      </c>
      <c r="J3" s="102">
        <v>74514</v>
      </c>
      <c r="K3" s="103">
        <v>42.595736653461614</v>
      </c>
      <c r="L3" s="103">
        <v>58.964477609578147</v>
      </c>
      <c r="M3" s="104">
        <v>58.964477609578147</v>
      </c>
      <c r="N3" s="97"/>
      <c r="O3" s="162" t="s">
        <v>66</v>
      </c>
      <c r="P3" s="101" t="s">
        <v>16</v>
      </c>
      <c r="Q3" s="102">
        <v>14117</v>
      </c>
      <c r="R3" s="103">
        <v>8.0699467796241979</v>
      </c>
      <c r="S3" s="103">
        <v>81.483405483405477</v>
      </c>
      <c r="T3" s="104">
        <v>81.483405483405477</v>
      </c>
      <c r="U3" s="97"/>
      <c r="V3" s="117">
        <f>C3+J3+Q3</f>
        <v>216957</v>
      </c>
    </row>
    <row r="4" spans="1:22" ht="16.8" x14ac:dyDescent="0.3">
      <c r="A4" s="163"/>
      <c r="B4" s="105" t="s">
        <v>67</v>
      </c>
      <c r="C4" s="106">
        <v>50</v>
      </c>
      <c r="D4" s="107">
        <v>2.8582371536531131E-2</v>
      </c>
      <c r="E4" s="107">
        <v>2.8582371536531131E-2</v>
      </c>
      <c r="F4" s="108">
        <v>73.385810567474408</v>
      </c>
      <c r="G4" s="97"/>
      <c r="H4" s="163"/>
      <c r="I4" s="105" t="s">
        <v>67</v>
      </c>
      <c r="J4" s="106">
        <v>78</v>
      </c>
      <c r="K4" s="107">
        <v>4.4588499596988559E-2</v>
      </c>
      <c r="L4" s="107">
        <v>6.1723021895846351E-2</v>
      </c>
      <c r="M4" s="108">
        <v>59.026200631473991</v>
      </c>
      <c r="N4" s="97"/>
      <c r="O4" s="163"/>
      <c r="P4" s="105" t="s">
        <v>67</v>
      </c>
      <c r="Q4" s="106">
        <v>11</v>
      </c>
      <c r="R4" s="107">
        <v>6.2881217380368493E-3</v>
      </c>
      <c r="S4" s="107">
        <v>6.3492063492063489E-2</v>
      </c>
      <c r="T4" s="108">
        <v>81.54689754689754</v>
      </c>
      <c r="U4" s="97"/>
      <c r="V4" s="117">
        <f t="shared" ref="V4:V26" si="0">C4+J4+Q4</f>
        <v>139</v>
      </c>
    </row>
    <row r="5" spans="1:22" ht="16.8" x14ac:dyDescent="0.3">
      <c r="A5" s="163"/>
      <c r="B5" s="105" t="s">
        <v>18</v>
      </c>
      <c r="C5" s="106">
        <v>569</v>
      </c>
      <c r="D5" s="107">
        <v>0.32526738808572425</v>
      </c>
      <c r="E5" s="107">
        <v>0.32526738808572425</v>
      </c>
      <c r="F5" s="108">
        <v>73.711077955560128</v>
      </c>
      <c r="G5" s="97"/>
      <c r="H5" s="163"/>
      <c r="I5" s="105" t="s">
        <v>18</v>
      </c>
      <c r="J5" s="106">
        <v>353</v>
      </c>
      <c r="K5" s="107">
        <v>0.20179154304790975</v>
      </c>
      <c r="L5" s="107">
        <v>0.2793362401183816</v>
      </c>
      <c r="M5" s="108">
        <v>59.305536871592381</v>
      </c>
      <c r="N5" s="97"/>
      <c r="O5" s="163"/>
      <c r="P5" s="105" t="s">
        <v>18</v>
      </c>
      <c r="Q5" s="106">
        <v>56</v>
      </c>
      <c r="R5" s="107">
        <v>3.2012256120914864E-2</v>
      </c>
      <c r="S5" s="107">
        <v>0.3232323232323232</v>
      </c>
      <c r="T5" s="108">
        <v>81.870129870129873</v>
      </c>
      <c r="U5" s="97"/>
      <c r="V5" s="117">
        <f t="shared" si="0"/>
        <v>978</v>
      </c>
    </row>
    <row r="6" spans="1:22" ht="25.2" x14ac:dyDescent="0.3">
      <c r="A6" s="163"/>
      <c r="B6" s="105" t="s">
        <v>68</v>
      </c>
      <c r="C6" s="106">
        <v>406</v>
      </c>
      <c r="D6" s="107">
        <v>0.23208885687663275</v>
      </c>
      <c r="E6" s="107">
        <v>0.23208885687663275</v>
      </c>
      <c r="F6" s="108">
        <v>73.943166812436772</v>
      </c>
      <c r="G6" s="97"/>
      <c r="H6" s="163"/>
      <c r="I6" s="105" t="s">
        <v>68</v>
      </c>
      <c r="J6" s="106">
        <v>409</v>
      </c>
      <c r="K6" s="107">
        <v>0.23380379916882466</v>
      </c>
      <c r="L6" s="107">
        <v>0.32365020455642513</v>
      </c>
      <c r="M6" s="108">
        <v>59.629187076148803</v>
      </c>
      <c r="N6" s="97"/>
      <c r="O6" s="163"/>
      <c r="P6" s="105" t="s">
        <v>68</v>
      </c>
      <c r="Q6" s="106">
        <v>48</v>
      </c>
      <c r="R6" s="107">
        <v>2.7439076675069885E-2</v>
      </c>
      <c r="S6" s="107">
        <v>0.27705627705627706</v>
      </c>
      <c r="T6" s="108">
        <v>82.147186147186147</v>
      </c>
      <c r="U6" s="97"/>
      <c r="V6" s="117">
        <f t="shared" si="0"/>
        <v>863</v>
      </c>
    </row>
    <row r="7" spans="1:22" ht="33.6" x14ac:dyDescent="0.3">
      <c r="A7" s="163"/>
      <c r="B7" s="105" t="s">
        <v>69</v>
      </c>
      <c r="C7" s="106">
        <v>901</v>
      </c>
      <c r="D7" s="107">
        <v>0.5150543350882909</v>
      </c>
      <c r="E7" s="107">
        <v>0.5150543350882909</v>
      </c>
      <c r="F7" s="108">
        <v>74.458221147525052</v>
      </c>
      <c r="G7" s="97"/>
      <c r="H7" s="163"/>
      <c r="I7" s="105" t="s">
        <v>69</v>
      </c>
      <c r="J7" s="106">
        <v>433</v>
      </c>
      <c r="K7" s="107">
        <v>0.2475233375063596</v>
      </c>
      <c r="L7" s="107">
        <v>0.34264190360130092</v>
      </c>
      <c r="M7" s="108">
        <v>59.9718289797501</v>
      </c>
      <c r="N7" s="97"/>
      <c r="O7" s="163"/>
      <c r="P7" s="105" t="s">
        <v>69</v>
      </c>
      <c r="Q7" s="106">
        <v>47</v>
      </c>
      <c r="R7" s="107">
        <v>2.6867429244339262E-2</v>
      </c>
      <c r="S7" s="107">
        <v>0.27128427128427129</v>
      </c>
      <c r="T7" s="108">
        <v>82.418470418470406</v>
      </c>
      <c r="U7" s="97"/>
      <c r="V7" s="117">
        <f t="shared" si="0"/>
        <v>1381</v>
      </c>
    </row>
    <row r="8" spans="1:22" ht="33.6" x14ac:dyDescent="0.3">
      <c r="A8" s="163"/>
      <c r="B8" s="105" t="s">
        <v>70</v>
      </c>
      <c r="C8" s="106">
        <v>593</v>
      </c>
      <c r="D8" s="107">
        <v>0.33898692642325917</v>
      </c>
      <c r="E8" s="107">
        <v>0.33898692642325917</v>
      </c>
      <c r="F8" s="108">
        <v>74.797208073948312</v>
      </c>
      <c r="G8" s="97"/>
      <c r="H8" s="163"/>
      <c r="I8" s="105" t="s">
        <v>70</v>
      </c>
      <c r="J8" s="106">
        <v>391</v>
      </c>
      <c r="K8" s="107">
        <v>0.22351414541567344</v>
      </c>
      <c r="L8" s="107">
        <v>0.30940643027276826</v>
      </c>
      <c r="M8" s="108">
        <v>60.281235410022873</v>
      </c>
      <c r="N8" s="97"/>
      <c r="O8" s="163"/>
      <c r="P8" s="105" t="s">
        <v>70</v>
      </c>
      <c r="Q8" s="106">
        <v>63</v>
      </c>
      <c r="R8" s="107">
        <v>3.6013788136029221E-2</v>
      </c>
      <c r="S8" s="107">
        <v>0.36363636363636365</v>
      </c>
      <c r="T8" s="108">
        <v>82.78210678210678</v>
      </c>
      <c r="U8" s="97"/>
      <c r="V8" s="117">
        <f t="shared" si="0"/>
        <v>1047</v>
      </c>
    </row>
    <row r="9" spans="1:22" x14ac:dyDescent="0.3">
      <c r="A9" s="163"/>
      <c r="B9" s="105" t="s">
        <v>22</v>
      </c>
      <c r="C9" s="106">
        <v>100</v>
      </c>
      <c r="D9" s="107">
        <v>5.7164743073062262E-2</v>
      </c>
      <c r="E9" s="107">
        <v>5.7164743073062262E-2</v>
      </c>
      <c r="F9" s="108">
        <v>74.854372817021371</v>
      </c>
      <c r="G9" s="97"/>
      <c r="H9" s="163"/>
      <c r="I9" s="105" t="s">
        <v>22</v>
      </c>
      <c r="J9" s="106">
        <v>63</v>
      </c>
      <c r="K9" s="107">
        <v>3.6013788136029221E-2</v>
      </c>
      <c r="L9" s="107">
        <v>4.9853209992798977E-2</v>
      </c>
      <c r="M9" s="108">
        <v>60.33108862001567</v>
      </c>
      <c r="N9" s="97"/>
      <c r="O9" s="163"/>
      <c r="P9" s="105" t="s">
        <v>22</v>
      </c>
      <c r="Q9" s="106">
        <v>5</v>
      </c>
      <c r="R9" s="107">
        <v>2.8582371536531128E-3</v>
      </c>
      <c r="S9" s="107">
        <v>2.886002886002886E-2</v>
      </c>
      <c r="T9" s="108">
        <v>82.810966810966818</v>
      </c>
      <c r="U9" s="97"/>
      <c r="V9" s="117">
        <f t="shared" si="0"/>
        <v>168</v>
      </c>
    </row>
    <row r="10" spans="1:22" x14ac:dyDescent="0.3">
      <c r="A10" s="163"/>
      <c r="B10" s="105" t="s">
        <v>23</v>
      </c>
      <c r="C10" s="106">
        <v>9259</v>
      </c>
      <c r="D10" s="107">
        <v>5.2928835611348344</v>
      </c>
      <c r="E10" s="107">
        <v>5.2928835611348344</v>
      </c>
      <c r="F10" s="108">
        <v>80.1472563781562</v>
      </c>
      <c r="G10" s="97"/>
      <c r="H10" s="163"/>
      <c r="I10" s="105" t="s">
        <v>23</v>
      </c>
      <c r="J10" s="106">
        <v>5819</v>
      </c>
      <c r="K10" s="107">
        <v>3.3264163994214924</v>
      </c>
      <c r="L10" s="107">
        <v>4.6046956975888449</v>
      </c>
      <c r="M10" s="108">
        <v>64.935784317604515</v>
      </c>
      <c r="N10" s="97"/>
      <c r="O10" s="163"/>
      <c r="P10" s="105" t="s">
        <v>23</v>
      </c>
      <c r="Q10" s="106">
        <v>1289</v>
      </c>
      <c r="R10" s="107">
        <v>0.73685353821177257</v>
      </c>
      <c r="S10" s="107">
        <v>7.4401154401154397</v>
      </c>
      <c r="T10" s="108">
        <v>90.251082251082252</v>
      </c>
      <c r="U10" s="97"/>
      <c r="V10" s="117">
        <f t="shared" si="0"/>
        <v>16367</v>
      </c>
    </row>
    <row r="11" spans="1:22" ht="16.8" x14ac:dyDescent="0.3">
      <c r="A11" s="163"/>
      <c r="B11" s="105" t="s">
        <v>24</v>
      </c>
      <c r="C11" s="106">
        <v>154</v>
      </c>
      <c r="D11" s="107">
        <v>8.803370433251588E-2</v>
      </c>
      <c r="E11" s="107">
        <v>8.803370433251588E-2</v>
      </c>
      <c r="F11" s="108">
        <v>80.235290082488717</v>
      </c>
      <c r="G11" s="97"/>
      <c r="H11" s="163"/>
      <c r="I11" s="105" t="s">
        <v>24</v>
      </c>
      <c r="J11" s="106">
        <v>122</v>
      </c>
      <c r="K11" s="107">
        <v>6.974098654913595E-2</v>
      </c>
      <c r="L11" s="107">
        <v>9.6541136811452002E-2</v>
      </c>
      <c r="M11" s="108">
        <v>65.032325454415968</v>
      </c>
      <c r="N11" s="97"/>
      <c r="O11" s="163"/>
      <c r="P11" s="105" t="s">
        <v>24</v>
      </c>
      <c r="Q11" s="106">
        <v>26</v>
      </c>
      <c r="R11" s="107">
        <v>1.4862833198996188E-2</v>
      </c>
      <c r="S11" s="107">
        <v>0.15007215007215008</v>
      </c>
      <c r="T11" s="108">
        <v>90.4011544011544</v>
      </c>
      <c r="U11" s="97"/>
      <c r="V11" s="117">
        <f t="shared" si="0"/>
        <v>302</v>
      </c>
    </row>
    <row r="12" spans="1:22" ht="25.2" x14ac:dyDescent="0.3">
      <c r="A12" s="163"/>
      <c r="B12" s="105" t="s">
        <v>71</v>
      </c>
      <c r="C12" s="106">
        <v>727</v>
      </c>
      <c r="D12" s="107">
        <v>0.41558768214116265</v>
      </c>
      <c r="E12" s="107">
        <v>0.41558768214116265</v>
      </c>
      <c r="F12" s="108">
        <v>80.650877764629897</v>
      </c>
      <c r="G12" s="97"/>
      <c r="H12" s="163"/>
      <c r="I12" s="105" t="s">
        <v>71</v>
      </c>
      <c r="J12" s="106">
        <v>631</v>
      </c>
      <c r="K12" s="107">
        <v>0.36070952879102286</v>
      </c>
      <c r="L12" s="107">
        <v>0.4993234207215263</v>
      </c>
      <c r="M12" s="108">
        <v>65.531648875137492</v>
      </c>
      <c r="N12" s="97"/>
      <c r="O12" s="163"/>
      <c r="P12" s="105" t="s">
        <v>71</v>
      </c>
      <c r="Q12" s="106">
        <v>129</v>
      </c>
      <c r="R12" s="107">
        <v>7.3742518564250306E-2</v>
      </c>
      <c r="S12" s="107">
        <v>0.74458874458874458</v>
      </c>
      <c r="T12" s="108">
        <v>91.14574314574314</v>
      </c>
      <c r="U12" s="97"/>
      <c r="V12" s="117">
        <f t="shared" si="0"/>
        <v>1487</v>
      </c>
    </row>
    <row r="13" spans="1:22" ht="16.8" x14ac:dyDescent="0.3">
      <c r="A13" s="163"/>
      <c r="B13" s="105" t="s">
        <v>72</v>
      </c>
      <c r="C13" s="106">
        <v>590</v>
      </c>
      <c r="D13" s="107">
        <v>0.33727198413106729</v>
      </c>
      <c r="E13" s="107">
        <v>0.33727198413106729</v>
      </c>
      <c r="F13" s="108">
        <v>80.988149748760947</v>
      </c>
      <c r="G13" s="97"/>
      <c r="H13" s="163"/>
      <c r="I13" s="105" t="s">
        <v>72</v>
      </c>
      <c r="J13" s="106">
        <v>476</v>
      </c>
      <c r="K13" s="107">
        <v>0.27210417702777634</v>
      </c>
      <c r="L13" s="107">
        <v>0.37666869772337008</v>
      </c>
      <c r="M13" s="108">
        <v>65.908317572860867</v>
      </c>
      <c r="N13" s="97"/>
      <c r="O13" s="163"/>
      <c r="P13" s="105" t="s">
        <v>72</v>
      </c>
      <c r="Q13" s="106">
        <v>85</v>
      </c>
      <c r="R13" s="107">
        <v>4.8590031612102923E-2</v>
      </c>
      <c r="S13" s="107">
        <v>0.49062049062049062</v>
      </c>
      <c r="T13" s="108">
        <v>91.63636363636364</v>
      </c>
      <c r="U13" s="97"/>
      <c r="V13" s="117">
        <f t="shared" si="0"/>
        <v>1151</v>
      </c>
    </row>
    <row r="14" spans="1:22" ht="25.2" x14ac:dyDescent="0.3">
      <c r="A14" s="163"/>
      <c r="B14" s="105" t="s">
        <v>27</v>
      </c>
      <c r="C14" s="106">
        <v>697</v>
      </c>
      <c r="D14" s="107">
        <v>0.39843825921924392</v>
      </c>
      <c r="E14" s="107">
        <v>0.39843825921924392</v>
      </c>
      <c r="F14" s="108">
        <v>81.386588007980194</v>
      </c>
      <c r="G14" s="97"/>
      <c r="H14" s="163"/>
      <c r="I14" s="105" t="s">
        <v>27</v>
      </c>
      <c r="J14" s="106">
        <v>579</v>
      </c>
      <c r="K14" s="107">
        <v>0.33098386239303046</v>
      </c>
      <c r="L14" s="107">
        <v>0.45817473945762871</v>
      </c>
      <c r="M14" s="108">
        <v>66.366492312318499</v>
      </c>
      <c r="N14" s="97"/>
      <c r="O14" s="163"/>
      <c r="P14" s="105" t="s">
        <v>27</v>
      </c>
      <c r="Q14" s="106">
        <v>154</v>
      </c>
      <c r="R14" s="107">
        <v>8.803370433251588E-2</v>
      </c>
      <c r="S14" s="107">
        <v>0.88888888888888884</v>
      </c>
      <c r="T14" s="108">
        <v>92.525252525252526</v>
      </c>
      <c r="U14" s="97"/>
      <c r="V14" s="117">
        <f t="shared" si="0"/>
        <v>1430</v>
      </c>
    </row>
    <row r="15" spans="1:22" ht="16.8" x14ac:dyDescent="0.3">
      <c r="A15" s="163"/>
      <c r="B15" s="105" t="s">
        <v>28</v>
      </c>
      <c r="C15" s="106">
        <v>191</v>
      </c>
      <c r="D15" s="107">
        <v>0.10918465926954891</v>
      </c>
      <c r="E15" s="107">
        <v>0.10918465926954891</v>
      </c>
      <c r="F15" s="108">
        <v>81.495772667249739</v>
      </c>
      <c r="G15" s="97"/>
      <c r="H15" s="163"/>
      <c r="I15" s="105" t="s">
        <v>28</v>
      </c>
      <c r="J15" s="106">
        <v>205</v>
      </c>
      <c r="K15" s="107">
        <v>0.11718772329977763</v>
      </c>
      <c r="L15" s="107">
        <v>0.16222076267498081</v>
      </c>
      <c r="M15" s="108">
        <v>66.528713074993476</v>
      </c>
      <c r="N15" s="97"/>
      <c r="O15" s="163"/>
      <c r="P15" s="105" t="s">
        <v>28</v>
      </c>
      <c r="Q15" s="106">
        <v>17</v>
      </c>
      <c r="R15" s="107">
        <v>9.7180063224205828E-3</v>
      </c>
      <c r="S15" s="107">
        <v>9.8124098124098127E-2</v>
      </c>
      <c r="T15" s="108">
        <v>92.623376623376615</v>
      </c>
      <c r="U15" s="97"/>
      <c r="V15" s="117">
        <f t="shared" si="0"/>
        <v>413</v>
      </c>
    </row>
    <row r="16" spans="1:22" x14ac:dyDescent="0.3">
      <c r="A16" s="163"/>
      <c r="B16" s="105" t="s">
        <v>29</v>
      </c>
      <c r="C16" s="106">
        <v>5120</v>
      </c>
      <c r="D16" s="107">
        <v>2.9268348453407875</v>
      </c>
      <c r="E16" s="107">
        <v>2.9268348453407875</v>
      </c>
      <c r="F16" s="108">
        <v>84.422607512590531</v>
      </c>
      <c r="G16" s="97"/>
      <c r="H16" s="163"/>
      <c r="I16" s="105" t="s">
        <v>29</v>
      </c>
      <c r="J16" s="106">
        <v>12036</v>
      </c>
      <c r="K16" s="107">
        <v>6.880348476273773</v>
      </c>
      <c r="L16" s="107">
        <v>9.5243370710052151</v>
      </c>
      <c r="M16" s="108">
        <v>76.053050145998697</v>
      </c>
      <c r="N16" s="97"/>
      <c r="O16" s="163"/>
      <c r="P16" s="105" t="s">
        <v>29</v>
      </c>
      <c r="Q16" s="106">
        <v>365</v>
      </c>
      <c r="R16" s="107">
        <v>0.20865131221667724</v>
      </c>
      <c r="S16" s="107">
        <v>2.1067821067821066</v>
      </c>
      <c r="T16" s="108">
        <v>94.730158730158735</v>
      </c>
      <c r="U16" s="97"/>
      <c r="V16" s="117">
        <f t="shared" si="0"/>
        <v>17521</v>
      </c>
    </row>
    <row r="17" spans="1:22" x14ac:dyDescent="0.3">
      <c r="A17" s="163"/>
      <c r="B17" s="105" t="s">
        <v>30</v>
      </c>
      <c r="C17" s="106">
        <v>4800</v>
      </c>
      <c r="D17" s="107">
        <v>2.7439076675069884</v>
      </c>
      <c r="E17" s="107">
        <v>2.7439076675069884</v>
      </c>
      <c r="F17" s="108">
        <v>87.16651518009752</v>
      </c>
      <c r="G17" s="97"/>
      <c r="H17" s="163"/>
      <c r="I17" s="105" t="s">
        <v>30</v>
      </c>
      <c r="J17" s="106">
        <v>5894</v>
      </c>
      <c r="K17" s="107">
        <v>3.3692899567262895</v>
      </c>
      <c r="L17" s="107">
        <v>4.6640447571040831</v>
      </c>
      <c r="M17" s="108">
        <v>80.717094903102776</v>
      </c>
      <c r="N17" s="97"/>
      <c r="O17" s="163"/>
      <c r="P17" s="105" t="s">
        <v>30</v>
      </c>
      <c r="Q17" s="106">
        <v>131</v>
      </c>
      <c r="R17" s="107">
        <v>7.4885813425711559E-2</v>
      </c>
      <c r="S17" s="107">
        <v>0.7561327561327561</v>
      </c>
      <c r="T17" s="108">
        <v>95.486291486291492</v>
      </c>
      <c r="U17" s="97"/>
      <c r="V17" s="117">
        <f t="shared" si="0"/>
        <v>10825</v>
      </c>
    </row>
    <row r="18" spans="1:22" ht="16.8" x14ac:dyDescent="0.3">
      <c r="A18" s="163"/>
      <c r="B18" s="105" t="s">
        <v>31</v>
      </c>
      <c r="C18" s="106">
        <v>18538</v>
      </c>
      <c r="D18" s="107">
        <v>10.597200070884281</v>
      </c>
      <c r="E18" s="107">
        <v>10.597200070884281</v>
      </c>
      <c r="F18" s="108">
        <v>97.763715250981804</v>
      </c>
      <c r="G18" s="97"/>
      <c r="H18" s="163"/>
      <c r="I18" s="105" t="s">
        <v>31</v>
      </c>
      <c r="J18" s="106">
        <v>20322</v>
      </c>
      <c r="K18" s="107">
        <v>11.617019087307712</v>
      </c>
      <c r="L18" s="107">
        <v>16.081221166248586</v>
      </c>
      <c r="M18" s="108">
        <v>96.798316069351358</v>
      </c>
      <c r="N18" s="97"/>
      <c r="O18" s="163"/>
      <c r="P18" s="105" t="s">
        <v>31</v>
      </c>
      <c r="Q18" s="106">
        <v>661</v>
      </c>
      <c r="R18" s="107">
        <v>0.37785895171294154</v>
      </c>
      <c r="S18" s="107">
        <v>3.8152958152958152</v>
      </c>
      <c r="T18" s="108">
        <v>99.301587301587304</v>
      </c>
      <c r="U18" s="97"/>
      <c r="V18" s="117">
        <f t="shared" si="0"/>
        <v>39521</v>
      </c>
    </row>
    <row r="19" spans="1:22" ht="16.8" x14ac:dyDescent="0.3">
      <c r="A19" s="163"/>
      <c r="B19" s="105" t="s">
        <v>32</v>
      </c>
      <c r="C19" s="106">
        <v>2382</v>
      </c>
      <c r="D19" s="107">
        <v>1.3616641800003431</v>
      </c>
      <c r="E19" s="107">
        <v>1.3616641800003431</v>
      </c>
      <c r="F19" s="108">
        <v>99.12537943098215</v>
      </c>
      <c r="G19" s="97"/>
      <c r="H19" s="163"/>
      <c r="I19" s="105" t="s">
        <v>32</v>
      </c>
      <c r="J19" s="106">
        <v>2913</v>
      </c>
      <c r="K19" s="107">
        <v>1.6652089657183036</v>
      </c>
      <c r="L19" s="107">
        <v>2.3051174715718008</v>
      </c>
      <c r="M19" s="108">
        <v>99.103433540923163</v>
      </c>
      <c r="N19" s="97"/>
      <c r="O19" s="163"/>
      <c r="P19" s="105" t="s">
        <v>32</v>
      </c>
      <c r="Q19" s="106">
        <v>76</v>
      </c>
      <c r="R19" s="107">
        <v>4.3445204735527321E-2</v>
      </c>
      <c r="S19" s="107">
        <v>0.43867243867243866</v>
      </c>
      <c r="T19" s="108">
        <v>99.740259740259745</v>
      </c>
      <c r="U19" s="97"/>
      <c r="V19" s="117">
        <f t="shared" si="0"/>
        <v>5371</v>
      </c>
    </row>
    <row r="20" spans="1:22" ht="16.8" x14ac:dyDescent="0.3">
      <c r="A20" s="163"/>
      <c r="B20" s="105" t="s">
        <v>33</v>
      </c>
      <c r="C20" s="106">
        <v>174</v>
      </c>
      <c r="D20" s="107">
        <v>9.9466652947128337E-2</v>
      </c>
      <c r="E20" s="107">
        <v>9.9466652947128337E-2</v>
      </c>
      <c r="F20" s="108">
        <v>99.224846083929279</v>
      </c>
      <c r="G20" s="97"/>
      <c r="H20" s="163"/>
      <c r="I20" s="105" t="s">
        <v>33</v>
      </c>
      <c r="J20" s="106">
        <v>152</v>
      </c>
      <c r="K20" s="107">
        <v>8.6890409471054642E-2</v>
      </c>
      <c r="L20" s="107">
        <v>0.12028076061754674</v>
      </c>
      <c r="M20" s="108">
        <v>99.223714301540696</v>
      </c>
      <c r="N20" s="97"/>
      <c r="O20" s="163"/>
      <c r="P20" s="105" t="s">
        <v>33</v>
      </c>
      <c r="Q20" s="106">
        <v>17</v>
      </c>
      <c r="R20" s="107">
        <v>9.7180063224205828E-3</v>
      </c>
      <c r="S20" s="107">
        <v>9.8124098124098127E-2</v>
      </c>
      <c r="T20" s="108">
        <v>99.838383838383834</v>
      </c>
      <c r="U20" s="97"/>
      <c r="V20" s="117">
        <f t="shared" si="0"/>
        <v>343</v>
      </c>
    </row>
    <row r="21" spans="1:22" ht="33.6" x14ac:dyDescent="0.3">
      <c r="A21" s="163"/>
      <c r="B21" s="105" t="s">
        <v>73</v>
      </c>
      <c r="C21" s="106">
        <v>10</v>
      </c>
      <c r="D21" s="107">
        <v>5.7164743073062256E-3</v>
      </c>
      <c r="E21" s="107">
        <v>5.7164743073062256E-3</v>
      </c>
      <c r="F21" s="108">
        <v>99.230562558236585</v>
      </c>
      <c r="G21" s="97"/>
      <c r="H21" s="163"/>
      <c r="I21" s="105" t="s">
        <v>73</v>
      </c>
      <c r="J21" s="106">
        <v>10</v>
      </c>
      <c r="K21" s="107">
        <v>5.7164743073062256E-3</v>
      </c>
      <c r="L21" s="107">
        <v>7.9132079353649177E-3</v>
      </c>
      <c r="M21" s="108">
        <v>99.231627509476056</v>
      </c>
      <c r="N21" s="97"/>
      <c r="O21" s="163"/>
      <c r="P21" s="105" t="s">
        <v>73</v>
      </c>
      <c r="Q21" s="106">
        <v>2</v>
      </c>
      <c r="R21" s="107">
        <v>1.1432948614612452E-3</v>
      </c>
      <c r="S21" s="107">
        <v>1.1544011544011544E-2</v>
      </c>
      <c r="T21" s="108">
        <v>99.849927849927852</v>
      </c>
      <c r="U21" s="97"/>
      <c r="V21" s="117">
        <f t="shared" si="0"/>
        <v>22</v>
      </c>
    </row>
    <row r="22" spans="1:22" ht="16.8" x14ac:dyDescent="0.3">
      <c r="A22" s="163"/>
      <c r="B22" s="105" t="s">
        <v>74</v>
      </c>
      <c r="C22" s="106">
        <v>976</v>
      </c>
      <c r="D22" s="107">
        <v>0.5579278923930876</v>
      </c>
      <c r="E22" s="107">
        <v>0.5579278923930876</v>
      </c>
      <c r="F22" s="108">
        <v>99.788490450629681</v>
      </c>
      <c r="G22" s="97"/>
      <c r="H22" s="163"/>
      <c r="I22" s="105" t="s">
        <v>74</v>
      </c>
      <c r="J22" s="106">
        <v>725</v>
      </c>
      <c r="K22" s="107">
        <v>0.4144443872797014</v>
      </c>
      <c r="L22" s="107">
        <v>0.57370757531395644</v>
      </c>
      <c r="M22" s="108">
        <v>99.80533508479003</v>
      </c>
      <c r="N22" s="97"/>
      <c r="O22" s="163"/>
      <c r="P22" s="105" t="s">
        <v>74</v>
      </c>
      <c r="Q22" s="106">
        <v>5</v>
      </c>
      <c r="R22" s="107">
        <v>2.8582371536531128E-3</v>
      </c>
      <c r="S22" s="107">
        <v>2.886002886002886E-2</v>
      </c>
      <c r="T22" s="108">
        <v>99.878787878787875</v>
      </c>
      <c r="U22" s="97"/>
      <c r="V22" s="117">
        <f t="shared" si="0"/>
        <v>1706</v>
      </c>
    </row>
    <row r="23" spans="1:22" x14ac:dyDescent="0.3">
      <c r="A23" s="163"/>
      <c r="B23" s="105" t="s">
        <v>75</v>
      </c>
      <c r="C23" s="106">
        <v>370</v>
      </c>
      <c r="D23" s="107">
        <v>0.21150954937033034</v>
      </c>
      <c r="E23" s="107">
        <v>0.21150954937033034</v>
      </c>
      <c r="F23" s="108">
        <v>100</v>
      </c>
      <c r="G23" s="97"/>
      <c r="H23" s="163"/>
      <c r="I23" s="105" t="s">
        <v>75</v>
      </c>
      <c r="J23" s="106">
        <v>246</v>
      </c>
      <c r="K23" s="107">
        <v>0.14062526795973315</v>
      </c>
      <c r="L23" s="107">
        <v>0.19466491520997697</v>
      </c>
      <c r="M23" s="108">
        <v>100</v>
      </c>
      <c r="N23" s="97"/>
      <c r="O23" s="163"/>
      <c r="P23" s="105" t="s">
        <v>75</v>
      </c>
      <c r="Q23" s="106">
        <v>21</v>
      </c>
      <c r="R23" s="107">
        <v>1.2004596045343074E-2</v>
      </c>
      <c r="S23" s="107">
        <v>0.12121212121212122</v>
      </c>
      <c r="T23" s="108">
        <v>100</v>
      </c>
      <c r="U23" s="97"/>
      <c r="V23" s="117">
        <f t="shared" si="0"/>
        <v>637</v>
      </c>
    </row>
    <row r="24" spans="1:22" ht="15" thickBot="1" x14ac:dyDescent="0.35">
      <c r="A24" s="165"/>
      <c r="B24" s="109" t="s">
        <v>76</v>
      </c>
      <c r="C24" s="110">
        <v>174933</v>
      </c>
      <c r="D24" s="111">
        <v>100</v>
      </c>
      <c r="E24" s="111">
        <v>100</v>
      </c>
      <c r="F24" s="112"/>
      <c r="G24" s="97"/>
      <c r="H24" s="163"/>
      <c r="I24" s="105" t="s">
        <v>76</v>
      </c>
      <c r="J24" s="106">
        <v>126371</v>
      </c>
      <c r="K24" s="107">
        <v>72.239657468859505</v>
      </c>
      <c r="L24" s="107">
        <v>100</v>
      </c>
      <c r="M24" s="113"/>
      <c r="N24" s="97"/>
      <c r="O24" s="163"/>
      <c r="P24" s="105" t="s">
        <v>76</v>
      </c>
      <c r="Q24" s="106">
        <v>17325</v>
      </c>
      <c r="R24" s="107">
        <v>9.9037917374080369</v>
      </c>
      <c r="S24" s="107">
        <v>100</v>
      </c>
      <c r="T24" s="113"/>
      <c r="U24" s="97"/>
      <c r="V24" s="117">
        <f t="shared" si="0"/>
        <v>318629</v>
      </c>
    </row>
    <row r="25" spans="1:22" ht="16.8" x14ac:dyDescent="0.3">
      <c r="H25" s="114" t="s">
        <v>78</v>
      </c>
      <c r="I25" s="105" t="s">
        <v>79</v>
      </c>
      <c r="J25" s="106">
        <v>48562</v>
      </c>
      <c r="K25" s="107">
        <v>27.760342531140491</v>
      </c>
      <c r="L25" s="115"/>
      <c r="M25" s="113"/>
      <c r="N25" s="97"/>
      <c r="O25" s="114" t="s">
        <v>78</v>
      </c>
      <c r="P25" s="105" t="s">
        <v>79</v>
      </c>
      <c r="Q25" s="106">
        <v>157608</v>
      </c>
      <c r="R25" s="107">
        <v>90.096208262591958</v>
      </c>
      <c r="S25" s="115"/>
      <c r="T25" s="113"/>
      <c r="U25" s="97"/>
      <c r="V25" s="117">
        <f t="shared" si="0"/>
        <v>206170</v>
      </c>
    </row>
    <row r="26" spans="1:22" ht="15" thickBot="1" x14ac:dyDescent="0.35">
      <c r="H26" s="156" t="s">
        <v>76</v>
      </c>
      <c r="I26" s="157"/>
      <c r="J26" s="110">
        <v>174933</v>
      </c>
      <c r="K26" s="111">
        <v>100</v>
      </c>
      <c r="L26" s="116"/>
      <c r="M26" s="112"/>
      <c r="N26" s="97"/>
      <c r="O26" s="156" t="s">
        <v>76</v>
      </c>
      <c r="P26" s="157"/>
      <c r="Q26" s="110">
        <v>174933</v>
      </c>
      <c r="R26" s="111">
        <v>100</v>
      </c>
      <c r="S26" s="116"/>
      <c r="T26" s="112"/>
      <c r="U26" s="97"/>
      <c r="V26" s="117">
        <f t="shared" si="0"/>
        <v>349866</v>
      </c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4"/>
    <mergeCell ref="O26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V1" sqref="V1:V1048576"/>
    </sheetView>
  </sheetViews>
  <sheetFormatPr defaultRowHeight="14.4" x14ac:dyDescent="0.3"/>
  <cols>
    <col min="22" max="22" width="10.44140625" style="117" bestFit="1" customWidth="1"/>
  </cols>
  <sheetData>
    <row r="1" spans="1:22" ht="15" thickBot="1" x14ac:dyDescent="0.35">
      <c r="A1" s="146" t="s">
        <v>60</v>
      </c>
      <c r="B1" s="147"/>
      <c r="C1" s="147"/>
      <c r="D1" s="147"/>
      <c r="E1" s="147"/>
      <c r="F1" s="147"/>
      <c r="G1" s="75"/>
      <c r="H1" s="146" t="s">
        <v>77</v>
      </c>
      <c r="I1" s="147"/>
      <c r="J1" s="147"/>
      <c r="K1" s="147"/>
      <c r="L1" s="147"/>
      <c r="M1" s="147"/>
      <c r="N1" s="75"/>
      <c r="O1" s="146" t="s">
        <v>80</v>
      </c>
      <c r="P1" s="147"/>
      <c r="Q1" s="147"/>
      <c r="R1" s="147"/>
      <c r="S1" s="147"/>
      <c r="T1" s="147"/>
      <c r="U1" s="75"/>
    </row>
    <row r="2" spans="1:22" ht="19.2" thickBot="1" x14ac:dyDescent="0.35">
      <c r="A2" s="148" t="s">
        <v>61</v>
      </c>
      <c r="B2" s="149"/>
      <c r="C2" s="76" t="s">
        <v>62</v>
      </c>
      <c r="D2" s="77" t="s">
        <v>63</v>
      </c>
      <c r="E2" s="77" t="s">
        <v>64</v>
      </c>
      <c r="F2" s="78" t="s">
        <v>65</v>
      </c>
      <c r="G2" s="75"/>
      <c r="H2" s="148" t="s">
        <v>61</v>
      </c>
      <c r="I2" s="149"/>
      <c r="J2" s="76" t="s">
        <v>62</v>
      </c>
      <c r="K2" s="77" t="s">
        <v>63</v>
      </c>
      <c r="L2" s="77" t="s">
        <v>64</v>
      </c>
      <c r="M2" s="78" t="s">
        <v>65</v>
      </c>
      <c r="N2" s="75"/>
      <c r="O2" s="148" t="s">
        <v>61</v>
      </c>
      <c r="P2" s="149"/>
      <c r="Q2" s="76" t="s">
        <v>62</v>
      </c>
      <c r="R2" s="77" t="s">
        <v>63</v>
      </c>
      <c r="S2" s="77" t="s">
        <v>64</v>
      </c>
      <c r="T2" s="78" t="s">
        <v>65</v>
      </c>
      <c r="U2" s="75"/>
    </row>
    <row r="3" spans="1:22" ht="17.399999999999999" thickBot="1" x14ac:dyDescent="0.35">
      <c r="A3" s="150" t="s">
        <v>66</v>
      </c>
      <c r="B3" s="79" t="s">
        <v>16</v>
      </c>
      <c r="C3" s="80">
        <v>126951</v>
      </c>
      <c r="D3" s="81">
        <v>73.572177823625211</v>
      </c>
      <c r="E3" s="81">
        <v>73.572177823625211</v>
      </c>
      <c r="F3" s="82">
        <v>73.572177823625211</v>
      </c>
      <c r="G3" s="75"/>
      <c r="H3" s="153" t="s">
        <v>66</v>
      </c>
      <c r="I3" s="79" t="s">
        <v>16</v>
      </c>
      <c r="J3" s="80">
        <v>74125</v>
      </c>
      <c r="K3" s="81">
        <v>42.957815859475062</v>
      </c>
      <c r="L3" s="81">
        <v>59.918357448872364</v>
      </c>
      <c r="M3" s="82">
        <v>59.918357448872364</v>
      </c>
      <c r="N3" s="75"/>
      <c r="O3" s="153" t="s">
        <v>66</v>
      </c>
      <c r="P3" s="79" t="s">
        <v>16</v>
      </c>
      <c r="Q3" s="80">
        <v>13628</v>
      </c>
      <c r="R3" s="81">
        <v>7.8978632651996783</v>
      </c>
      <c r="S3" s="81">
        <v>82.249984911581876</v>
      </c>
      <c r="T3" s="82">
        <v>82.249984911581876</v>
      </c>
      <c r="U3" s="75"/>
      <c r="V3" s="117">
        <f>C3+J3+Q3</f>
        <v>214704</v>
      </c>
    </row>
    <row r="4" spans="1:22" ht="16.8" x14ac:dyDescent="0.3">
      <c r="A4" s="151"/>
      <c r="B4" s="83" t="s">
        <v>67</v>
      </c>
      <c r="C4" s="84">
        <v>70</v>
      </c>
      <c r="D4" s="85">
        <v>4.0567246005575097E-2</v>
      </c>
      <c r="E4" s="85">
        <v>4.0567246005575097E-2</v>
      </c>
      <c r="F4" s="86">
        <v>73.612745069630776</v>
      </c>
      <c r="G4" s="75"/>
      <c r="H4" s="151"/>
      <c r="I4" s="83" t="s">
        <v>67</v>
      </c>
      <c r="J4" s="84">
        <v>49</v>
      </c>
      <c r="K4" s="85">
        <v>2.8397072203902571E-2</v>
      </c>
      <c r="L4" s="85">
        <v>3.9608762428259642E-2</v>
      </c>
      <c r="M4" s="86">
        <v>59.957966211300615</v>
      </c>
      <c r="N4" s="75"/>
      <c r="O4" s="151"/>
      <c r="P4" s="83" t="s">
        <v>67</v>
      </c>
      <c r="Q4" s="84">
        <v>6</v>
      </c>
      <c r="R4" s="85">
        <v>3.4771925147635795E-3</v>
      </c>
      <c r="S4" s="85">
        <v>3.6212203512583738E-2</v>
      </c>
      <c r="T4" s="86">
        <v>82.286197115094453</v>
      </c>
      <c r="U4" s="75"/>
      <c r="V4" s="117">
        <f t="shared" ref="V4:V26" si="0">C4+J4+Q4</f>
        <v>125</v>
      </c>
    </row>
    <row r="5" spans="1:22" ht="16.8" x14ac:dyDescent="0.3">
      <c r="A5" s="151"/>
      <c r="B5" s="83" t="s">
        <v>18</v>
      </c>
      <c r="C5" s="84">
        <v>633</v>
      </c>
      <c r="D5" s="85">
        <v>0.36684381030755769</v>
      </c>
      <c r="E5" s="85">
        <v>0.36684381030755769</v>
      </c>
      <c r="F5" s="86">
        <v>73.979588879938348</v>
      </c>
      <c r="G5" s="75"/>
      <c r="H5" s="151"/>
      <c r="I5" s="83" t="s">
        <v>18</v>
      </c>
      <c r="J5" s="84">
        <v>369</v>
      </c>
      <c r="K5" s="85">
        <v>0.21384733965796018</v>
      </c>
      <c r="L5" s="85">
        <v>0.29827823134750625</v>
      </c>
      <c r="M5" s="86">
        <v>60.256244442648132</v>
      </c>
      <c r="N5" s="75"/>
      <c r="O5" s="151"/>
      <c r="P5" s="83" t="s">
        <v>18</v>
      </c>
      <c r="Q5" s="84">
        <v>37</v>
      </c>
      <c r="R5" s="85">
        <v>2.1442687174375408E-2</v>
      </c>
      <c r="S5" s="85">
        <v>0.22330858832759973</v>
      </c>
      <c r="T5" s="86">
        <v>82.50950570342205</v>
      </c>
      <c r="U5" s="75"/>
      <c r="V5" s="117">
        <f t="shared" si="0"/>
        <v>1039</v>
      </c>
    </row>
    <row r="6" spans="1:22" ht="25.2" x14ac:dyDescent="0.3">
      <c r="A6" s="151"/>
      <c r="B6" s="83" t="s">
        <v>68</v>
      </c>
      <c r="C6" s="84">
        <v>377</v>
      </c>
      <c r="D6" s="85">
        <v>0.21848359634431161</v>
      </c>
      <c r="E6" s="85">
        <v>0.21848359634431161</v>
      </c>
      <c r="F6" s="86">
        <v>74.198072476282647</v>
      </c>
      <c r="G6" s="75"/>
      <c r="H6" s="151"/>
      <c r="I6" s="83" t="s">
        <v>68</v>
      </c>
      <c r="J6" s="84">
        <v>421</v>
      </c>
      <c r="K6" s="85">
        <v>0.2439830081192445</v>
      </c>
      <c r="L6" s="85">
        <v>0.34031202004688388</v>
      </c>
      <c r="M6" s="86">
        <v>60.59655646269502</v>
      </c>
      <c r="N6" s="75"/>
      <c r="O6" s="151"/>
      <c r="P6" s="83" t="s">
        <v>68</v>
      </c>
      <c r="Q6" s="84">
        <v>43</v>
      </c>
      <c r="R6" s="85">
        <v>2.4919879689138991E-2</v>
      </c>
      <c r="S6" s="85">
        <v>0.25952079184018345</v>
      </c>
      <c r="T6" s="86">
        <v>82.769026495262239</v>
      </c>
      <c r="U6" s="75"/>
      <c r="V6" s="117">
        <f t="shared" si="0"/>
        <v>841</v>
      </c>
    </row>
    <row r="7" spans="1:22" ht="33.6" x14ac:dyDescent="0.3">
      <c r="A7" s="151"/>
      <c r="B7" s="83" t="s">
        <v>69</v>
      </c>
      <c r="C7" s="84">
        <v>920</v>
      </c>
      <c r="D7" s="85">
        <v>0.53316951893041553</v>
      </c>
      <c r="E7" s="85">
        <v>0.53316951893041553</v>
      </c>
      <c r="F7" s="86">
        <v>74.731241995213054</v>
      </c>
      <c r="G7" s="75"/>
      <c r="H7" s="151"/>
      <c r="I7" s="83" t="s">
        <v>69</v>
      </c>
      <c r="J7" s="84">
        <v>366</v>
      </c>
      <c r="K7" s="85">
        <v>0.21210874340057839</v>
      </c>
      <c r="L7" s="85">
        <v>0.29585320507638835</v>
      </c>
      <c r="M7" s="86">
        <v>60.892409667771396</v>
      </c>
      <c r="N7" s="75"/>
      <c r="O7" s="151"/>
      <c r="P7" s="83" t="s">
        <v>69</v>
      </c>
      <c r="Q7" s="84">
        <v>51</v>
      </c>
      <c r="R7" s="85">
        <v>2.9556136375490431E-2</v>
      </c>
      <c r="S7" s="85">
        <v>0.30780372985696181</v>
      </c>
      <c r="T7" s="86">
        <v>83.07683022511921</v>
      </c>
      <c r="U7" s="75"/>
      <c r="V7" s="117">
        <f t="shared" si="0"/>
        <v>1337</v>
      </c>
    </row>
    <row r="8" spans="1:22" ht="33.6" x14ac:dyDescent="0.3">
      <c r="A8" s="151"/>
      <c r="B8" s="83" t="s">
        <v>70</v>
      </c>
      <c r="C8" s="84">
        <v>656</v>
      </c>
      <c r="D8" s="85">
        <v>0.38017304828081805</v>
      </c>
      <c r="E8" s="85">
        <v>0.38017304828081805</v>
      </c>
      <c r="F8" s="86">
        <v>75.111415043493878</v>
      </c>
      <c r="G8" s="75"/>
      <c r="H8" s="151"/>
      <c r="I8" s="83" t="s">
        <v>70</v>
      </c>
      <c r="J8" s="84">
        <v>359</v>
      </c>
      <c r="K8" s="85">
        <v>0.20805201880002086</v>
      </c>
      <c r="L8" s="85">
        <v>0.29019481044377982</v>
      </c>
      <c r="M8" s="86">
        <v>61.182604478215183</v>
      </c>
      <c r="N8" s="75"/>
      <c r="O8" s="151"/>
      <c r="P8" s="83" t="s">
        <v>70</v>
      </c>
      <c r="Q8" s="84">
        <v>45</v>
      </c>
      <c r="R8" s="85">
        <v>2.6078943860726848E-2</v>
      </c>
      <c r="S8" s="85">
        <v>0.27159152634437805</v>
      </c>
      <c r="T8" s="86">
        <v>83.348421751463576</v>
      </c>
      <c r="U8" s="75"/>
      <c r="V8" s="117">
        <f t="shared" si="0"/>
        <v>1060</v>
      </c>
    </row>
    <row r="9" spans="1:22" x14ac:dyDescent="0.3">
      <c r="A9" s="151"/>
      <c r="B9" s="83" t="s">
        <v>22</v>
      </c>
      <c r="C9" s="84">
        <v>90</v>
      </c>
      <c r="D9" s="85">
        <v>5.2157887721453695E-2</v>
      </c>
      <c r="E9" s="85">
        <v>5.2157887721453695E-2</v>
      </c>
      <c r="F9" s="86">
        <v>75.163572931215342</v>
      </c>
      <c r="G9" s="75"/>
      <c r="H9" s="151"/>
      <c r="I9" s="83" t="s">
        <v>22</v>
      </c>
      <c r="J9" s="84">
        <v>72</v>
      </c>
      <c r="K9" s="85">
        <v>4.172631017716296E-2</v>
      </c>
      <c r="L9" s="85">
        <v>5.8200630506830484E-2</v>
      </c>
      <c r="M9" s="86">
        <v>61.240805108722007</v>
      </c>
      <c r="N9" s="75"/>
      <c r="O9" s="151"/>
      <c r="P9" s="83" t="s">
        <v>22</v>
      </c>
      <c r="Q9" s="84">
        <v>10</v>
      </c>
      <c r="R9" s="85">
        <v>5.7953208579393E-3</v>
      </c>
      <c r="S9" s="85">
        <v>6.0353672520972894E-2</v>
      </c>
      <c r="T9" s="86">
        <v>83.408775423984551</v>
      </c>
      <c r="U9" s="75"/>
      <c r="V9" s="117">
        <f t="shared" si="0"/>
        <v>172</v>
      </c>
    </row>
    <row r="10" spans="1:22" x14ac:dyDescent="0.3">
      <c r="A10" s="151"/>
      <c r="B10" s="83" t="s">
        <v>23</v>
      </c>
      <c r="C10" s="84">
        <v>9388</v>
      </c>
      <c r="D10" s="85">
        <v>5.4406472214334141</v>
      </c>
      <c r="E10" s="85">
        <v>5.4406472214334141</v>
      </c>
      <c r="F10" s="86">
        <v>80.60422015264875</v>
      </c>
      <c r="G10" s="75"/>
      <c r="H10" s="151"/>
      <c r="I10" s="83" t="s">
        <v>23</v>
      </c>
      <c r="J10" s="84">
        <v>6039</v>
      </c>
      <c r="K10" s="85">
        <v>3.4997942661095434</v>
      </c>
      <c r="L10" s="85">
        <v>4.8815778837604071</v>
      </c>
      <c r="M10" s="86">
        <v>66.122382992482414</v>
      </c>
      <c r="N10" s="75"/>
      <c r="O10" s="151"/>
      <c r="P10" s="83" t="s">
        <v>23</v>
      </c>
      <c r="Q10" s="84">
        <v>1260</v>
      </c>
      <c r="R10" s="85">
        <v>0.73021042810035175</v>
      </c>
      <c r="S10" s="85">
        <v>7.6045627376425857</v>
      </c>
      <c r="T10" s="86">
        <v>91.013338161627132</v>
      </c>
      <c r="U10" s="75"/>
      <c r="V10" s="117">
        <f t="shared" si="0"/>
        <v>16687</v>
      </c>
    </row>
    <row r="11" spans="1:22" ht="16.8" x14ac:dyDescent="0.3">
      <c r="A11" s="151"/>
      <c r="B11" s="83" t="s">
        <v>24</v>
      </c>
      <c r="C11" s="84">
        <v>140</v>
      </c>
      <c r="D11" s="85">
        <v>8.1134492011150194E-2</v>
      </c>
      <c r="E11" s="85">
        <v>8.1134492011150194E-2</v>
      </c>
      <c r="F11" s="86">
        <v>80.685354644659895</v>
      </c>
      <c r="G11" s="75"/>
      <c r="H11" s="151"/>
      <c r="I11" s="83" t="s">
        <v>24</v>
      </c>
      <c r="J11" s="84">
        <v>127</v>
      </c>
      <c r="K11" s="85">
        <v>7.3600574895829107E-2</v>
      </c>
      <c r="L11" s="85">
        <v>0.10265944547732601</v>
      </c>
      <c r="M11" s="86">
        <v>66.225042437959743</v>
      </c>
      <c r="N11" s="75"/>
      <c r="O11" s="151"/>
      <c r="P11" s="83" t="s">
        <v>24</v>
      </c>
      <c r="Q11" s="84">
        <v>26</v>
      </c>
      <c r="R11" s="85">
        <v>1.5067834230642179E-2</v>
      </c>
      <c r="S11" s="85">
        <v>0.15691954855452953</v>
      </c>
      <c r="T11" s="86">
        <v>91.170257710181673</v>
      </c>
      <c r="U11" s="75"/>
      <c r="V11" s="117">
        <f t="shared" si="0"/>
        <v>293</v>
      </c>
    </row>
    <row r="12" spans="1:22" ht="25.2" x14ac:dyDescent="0.3">
      <c r="A12" s="151"/>
      <c r="B12" s="83" t="s">
        <v>71</v>
      </c>
      <c r="C12" s="84">
        <v>657</v>
      </c>
      <c r="D12" s="85">
        <v>0.38075258036661203</v>
      </c>
      <c r="E12" s="85">
        <v>0.38075258036661203</v>
      </c>
      <c r="F12" s="86">
        <v>81.066107225026514</v>
      </c>
      <c r="G12" s="75"/>
      <c r="H12" s="151"/>
      <c r="I12" s="83" t="s">
        <v>71</v>
      </c>
      <c r="J12" s="84">
        <v>502</v>
      </c>
      <c r="K12" s="85">
        <v>0.29092510706855285</v>
      </c>
      <c r="L12" s="85">
        <v>0.40578772936706814</v>
      </c>
      <c r="M12" s="86">
        <v>66.63083016732682</v>
      </c>
      <c r="N12" s="75"/>
      <c r="O12" s="151"/>
      <c r="P12" s="83" t="s">
        <v>71</v>
      </c>
      <c r="Q12" s="84">
        <v>125</v>
      </c>
      <c r="R12" s="85">
        <v>7.2441510724241251E-2</v>
      </c>
      <c r="S12" s="85">
        <v>0.7544209065121612</v>
      </c>
      <c r="T12" s="86">
        <v>91.924678616693825</v>
      </c>
      <c r="U12" s="75"/>
      <c r="V12" s="117">
        <f t="shared" si="0"/>
        <v>1284</v>
      </c>
    </row>
    <row r="13" spans="1:22" ht="16.8" x14ac:dyDescent="0.3">
      <c r="A13" s="151"/>
      <c r="B13" s="83" t="s">
        <v>72</v>
      </c>
      <c r="C13" s="84">
        <v>581</v>
      </c>
      <c r="D13" s="85">
        <v>0.33670814184627335</v>
      </c>
      <c r="E13" s="85">
        <v>0.33670814184627335</v>
      </c>
      <c r="F13" s="86">
        <v>81.402815366872787</v>
      </c>
      <c r="G13" s="75"/>
      <c r="H13" s="151"/>
      <c r="I13" s="83" t="s">
        <v>72</v>
      </c>
      <c r="J13" s="84">
        <v>434</v>
      </c>
      <c r="K13" s="85">
        <v>0.25151692523456559</v>
      </c>
      <c r="L13" s="85">
        <v>0.35082046722172822</v>
      </c>
      <c r="M13" s="86">
        <v>66.981650634548544</v>
      </c>
      <c r="N13" s="75"/>
      <c r="O13" s="151"/>
      <c r="P13" s="83" t="s">
        <v>72</v>
      </c>
      <c r="Q13" s="84">
        <v>61</v>
      </c>
      <c r="R13" s="85">
        <v>3.535145723342973E-2</v>
      </c>
      <c r="S13" s="85">
        <v>0.36815740237793471</v>
      </c>
      <c r="T13" s="86">
        <v>92.292836019071757</v>
      </c>
      <c r="U13" s="75"/>
      <c r="V13" s="117">
        <f t="shared" si="0"/>
        <v>1076</v>
      </c>
    </row>
    <row r="14" spans="1:22" ht="25.2" x14ac:dyDescent="0.3">
      <c r="A14" s="151"/>
      <c r="B14" s="83" t="s">
        <v>27</v>
      </c>
      <c r="C14" s="84">
        <v>813</v>
      </c>
      <c r="D14" s="85">
        <v>0.47115958575046507</v>
      </c>
      <c r="E14" s="85">
        <v>0.47115958575046507</v>
      </c>
      <c r="F14" s="86">
        <v>81.873974952623257</v>
      </c>
      <c r="G14" s="75"/>
      <c r="H14" s="151"/>
      <c r="I14" s="83" t="s">
        <v>27</v>
      </c>
      <c r="J14" s="84">
        <v>693</v>
      </c>
      <c r="K14" s="85">
        <v>0.40161573545519347</v>
      </c>
      <c r="L14" s="85">
        <v>0.56018106862824346</v>
      </c>
      <c r="M14" s="86">
        <v>67.541831703176783</v>
      </c>
      <c r="N14" s="75"/>
      <c r="O14" s="151"/>
      <c r="P14" s="83" t="s">
        <v>27</v>
      </c>
      <c r="Q14" s="84">
        <v>183</v>
      </c>
      <c r="R14" s="85">
        <v>0.1060543717002892</v>
      </c>
      <c r="S14" s="85">
        <v>1.1044722071338042</v>
      </c>
      <c r="T14" s="86">
        <v>93.397308226205567</v>
      </c>
      <c r="U14" s="75"/>
      <c r="V14" s="117">
        <f t="shared" si="0"/>
        <v>1689</v>
      </c>
    </row>
    <row r="15" spans="1:22" ht="16.8" x14ac:dyDescent="0.3">
      <c r="A15" s="151"/>
      <c r="B15" s="83" t="s">
        <v>28</v>
      </c>
      <c r="C15" s="84">
        <v>202</v>
      </c>
      <c r="D15" s="85">
        <v>0.11706548133037385</v>
      </c>
      <c r="E15" s="85">
        <v>0.11706548133037385</v>
      </c>
      <c r="F15" s="86">
        <v>81.991040433953629</v>
      </c>
      <c r="G15" s="75"/>
      <c r="H15" s="151"/>
      <c r="I15" s="83" t="s">
        <v>28</v>
      </c>
      <c r="J15" s="84">
        <v>168</v>
      </c>
      <c r="K15" s="85">
        <v>9.7361390413380239E-2</v>
      </c>
      <c r="L15" s="85">
        <v>0.13580147118260447</v>
      </c>
      <c r="M15" s="86">
        <v>67.677633174359386</v>
      </c>
      <c r="N15" s="75"/>
      <c r="O15" s="151"/>
      <c r="P15" s="83" t="s">
        <v>28</v>
      </c>
      <c r="Q15" s="84">
        <v>10</v>
      </c>
      <c r="R15" s="85">
        <v>5.7953208579393E-3</v>
      </c>
      <c r="S15" s="85">
        <v>6.0353672520972894E-2</v>
      </c>
      <c r="T15" s="86">
        <v>93.457661898726542</v>
      </c>
      <c r="U15" s="75"/>
      <c r="V15" s="117">
        <f t="shared" si="0"/>
        <v>380</v>
      </c>
    </row>
    <row r="16" spans="1:22" x14ac:dyDescent="0.3">
      <c r="A16" s="151"/>
      <c r="B16" s="83" t="s">
        <v>29</v>
      </c>
      <c r="C16" s="84">
        <v>5065</v>
      </c>
      <c r="D16" s="85">
        <v>2.9353300145462553</v>
      </c>
      <c r="E16" s="85">
        <v>2.9353300145462553</v>
      </c>
      <c r="F16" s="86">
        <v>84.926370448499881</v>
      </c>
      <c r="G16" s="75"/>
      <c r="H16" s="151"/>
      <c r="I16" s="83" t="s">
        <v>29</v>
      </c>
      <c r="J16" s="84">
        <v>11385</v>
      </c>
      <c r="K16" s="85">
        <v>6.5979727967638926</v>
      </c>
      <c r="L16" s="85">
        <v>9.2029746988925716</v>
      </c>
      <c r="M16" s="86">
        <v>76.880607873251961</v>
      </c>
      <c r="N16" s="75"/>
      <c r="O16" s="151"/>
      <c r="P16" s="83" t="s">
        <v>29</v>
      </c>
      <c r="Q16" s="84">
        <v>291</v>
      </c>
      <c r="R16" s="85">
        <v>0.16864383696603361</v>
      </c>
      <c r="S16" s="85">
        <v>1.7562918703603114</v>
      </c>
      <c r="T16" s="86">
        <v>95.213953769086842</v>
      </c>
      <c r="U16" s="75"/>
      <c r="V16" s="117">
        <f t="shared" si="0"/>
        <v>16741</v>
      </c>
    </row>
    <row r="17" spans="1:22" x14ac:dyDescent="0.3">
      <c r="A17" s="151"/>
      <c r="B17" s="83" t="s">
        <v>30</v>
      </c>
      <c r="C17" s="84">
        <v>4450</v>
      </c>
      <c r="D17" s="85">
        <v>2.5789177817829882</v>
      </c>
      <c r="E17" s="85">
        <v>2.5789177817829882</v>
      </c>
      <c r="F17" s="86">
        <v>87.505288230282872</v>
      </c>
      <c r="G17" s="75"/>
      <c r="H17" s="151"/>
      <c r="I17" s="83" t="s">
        <v>30</v>
      </c>
      <c r="J17" s="84">
        <v>5318</v>
      </c>
      <c r="K17" s="85">
        <v>3.0819516322521197</v>
      </c>
      <c r="L17" s="85">
        <v>4.2987632366017294</v>
      </c>
      <c r="M17" s="86">
        <v>81.17937110985369</v>
      </c>
      <c r="N17" s="75"/>
      <c r="O17" s="151"/>
      <c r="P17" s="83" t="s">
        <v>30</v>
      </c>
      <c r="Q17" s="84">
        <v>115</v>
      </c>
      <c r="R17" s="85">
        <v>6.6646189866301941E-2</v>
      </c>
      <c r="S17" s="85">
        <v>0.6940672339911883</v>
      </c>
      <c r="T17" s="86">
        <v>95.908021003078034</v>
      </c>
      <c r="U17" s="75"/>
      <c r="V17" s="117">
        <f t="shared" si="0"/>
        <v>9883</v>
      </c>
    </row>
    <row r="18" spans="1:22" ht="16.8" x14ac:dyDescent="0.3">
      <c r="A18" s="151"/>
      <c r="B18" s="83" t="s">
        <v>31</v>
      </c>
      <c r="C18" s="84">
        <v>17828</v>
      </c>
      <c r="D18" s="85">
        <v>10.331898025534183</v>
      </c>
      <c r="E18" s="85">
        <v>10.331898025534183</v>
      </c>
      <c r="F18" s="86">
        <v>97.837186255817059</v>
      </c>
      <c r="G18" s="75"/>
      <c r="H18" s="151"/>
      <c r="I18" s="83" t="s">
        <v>31</v>
      </c>
      <c r="J18" s="84">
        <v>19285</v>
      </c>
      <c r="K18" s="85">
        <v>11.17627627453594</v>
      </c>
      <c r="L18" s="85">
        <v>15.588877212836472</v>
      </c>
      <c r="M18" s="86">
        <v>96.76824832269017</v>
      </c>
      <c r="N18" s="75"/>
      <c r="O18" s="151"/>
      <c r="P18" s="83" t="s">
        <v>31</v>
      </c>
      <c r="Q18" s="84">
        <v>585</v>
      </c>
      <c r="R18" s="85">
        <v>0.33902627018944903</v>
      </c>
      <c r="S18" s="85">
        <v>3.5306898424769146</v>
      </c>
      <c r="T18" s="86">
        <v>99.438710845554951</v>
      </c>
      <c r="U18" s="75"/>
      <c r="V18" s="117">
        <f t="shared" si="0"/>
        <v>37698</v>
      </c>
    </row>
    <row r="19" spans="1:22" ht="16.8" x14ac:dyDescent="0.3">
      <c r="A19" s="151"/>
      <c r="B19" s="83" t="s">
        <v>32</v>
      </c>
      <c r="C19" s="84">
        <v>2272</v>
      </c>
      <c r="D19" s="85">
        <v>1.3166968989238088</v>
      </c>
      <c r="E19" s="85">
        <v>1.3166968989238088</v>
      </c>
      <c r="F19" s="86">
        <v>99.153883154740868</v>
      </c>
      <c r="G19" s="75"/>
      <c r="H19" s="151"/>
      <c r="I19" s="83" t="s">
        <v>32</v>
      </c>
      <c r="J19" s="84">
        <v>2823</v>
      </c>
      <c r="K19" s="85">
        <v>1.6360190781962645</v>
      </c>
      <c r="L19" s="85">
        <v>2.281949721121979</v>
      </c>
      <c r="M19" s="86">
        <v>99.050198043812145</v>
      </c>
      <c r="N19" s="75"/>
      <c r="O19" s="151"/>
      <c r="P19" s="83" t="s">
        <v>32</v>
      </c>
      <c r="Q19" s="84">
        <v>58</v>
      </c>
      <c r="R19" s="85">
        <v>3.3612860976047938E-2</v>
      </c>
      <c r="S19" s="85">
        <v>0.3500513006216428</v>
      </c>
      <c r="T19" s="86">
        <v>99.788762146176595</v>
      </c>
      <c r="U19" s="75"/>
      <c r="V19" s="117">
        <f t="shared" si="0"/>
        <v>5153</v>
      </c>
    </row>
    <row r="20" spans="1:22" ht="16.8" x14ac:dyDescent="0.3">
      <c r="A20" s="151"/>
      <c r="B20" s="83" t="s">
        <v>33</v>
      </c>
      <c r="C20" s="84">
        <v>166</v>
      </c>
      <c r="D20" s="85">
        <v>9.6202326241792382E-2</v>
      </c>
      <c r="E20" s="85">
        <v>9.6202326241792382E-2</v>
      </c>
      <c r="F20" s="86">
        <v>99.250085480982648</v>
      </c>
      <c r="G20" s="75"/>
      <c r="H20" s="151"/>
      <c r="I20" s="83" t="s">
        <v>33</v>
      </c>
      <c r="J20" s="84">
        <v>142</v>
      </c>
      <c r="K20" s="85">
        <v>8.2293556182738051E-2</v>
      </c>
      <c r="L20" s="85">
        <v>0.11478457683291568</v>
      </c>
      <c r="M20" s="86">
        <v>99.164982620645063</v>
      </c>
      <c r="N20" s="75"/>
      <c r="O20" s="151"/>
      <c r="P20" s="83" t="s">
        <v>33</v>
      </c>
      <c r="Q20" s="84">
        <v>9</v>
      </c>
      <c r="R20" s="85">
        <v>5.2157887721453701E-3</v>
      </c>
      <c r="S20" s="85">
        <v>5.4318305268875607E-2</v>
      </c>
      <c r="T20" s="86">
        <v>99.843080451445459</v>
      </c>
      <c r="U20" s="75"/>
      <c r="V20" s="117">
        <f t="shared" si="0"/>
        <v>317</v>
      </c>
    </row>
    <row r="21" spans="1:22" ht="33.6" x14ac:dyDescent="0.3">
      <c r="A21" s="151"/>
      <c r="B21" s="83" t="s">
        <v>73</v>
      </c>
      <c r="C21" s="84">
        <v>6</v>
      </c>
      <c r="D21" s="85">
        <v>3.4771925147635795E-3</v>
      </c>
      <c r="E21" s="85">
        <v>3.4771925147635795E-3</v>
      </c>
      <c r="F21" s="86">
        <v>99.253562673497413</v>
      </c>
      <c r="G21" s="75"/>
      <c r="H21" s="151"/>
      <c r="I21" s="83" t="s">
        <v>73</v>
      </c>
      <c r="J21" s="84">
        <v>9</v>
      </c>
      <c r="K21" s="85">
        <v>5.2157887721453701E-3</v>
      </c>
      <c r="L21" s="85">
        <v>7.2750788133538104E-3</v>
      </c>
      <c r="M21" s="86">
        <v>99.172257699458413</v>
      </c>
      <c r="N21" s="75"/>
      <c r="O21" s="151"/>
      <c r="P21" s="83" t="s">
        <v>73</v>
      </c>
      <c r="Q21" s="84">
        <v>1</v>
      </c>
      <c r="R21" s="85">
        <v>5.7953208579393002E-4</v>
      </c>
      <c r="S21" s="85">
        <v>6.0353672520972899E-3</v>
      </c>
      <c r="T21" s="86">
        <v>99.84911581869757</v>
      </c>
      <c r="U21" s="75"/>
      <c r="V21" s="117">
        <f t="shared" si="0"/>
        <v>16</v>
      </c>
    </row>
    <row r="22" spans="1:22" ht="16.8" x14ac:dyDescent="0.3">
      <c r="A22" s="151"/>
      <c r="B22" s="83" t="s">
        <v>74</v>
      </c>
      <c r="C22" s="84">
        <v>939</v>
      </c>
      <c r="D22" s="85">
        <v>0.54418062856050031</v>
      </c>
      <c r="E22" s="85">
        <v>0.54418062856050031</v>
      </c>
      <c r="F22" s="86">
        <v>99.797743302057924</v>
      </c>
      <c r="G22" s="75"/>
      <c r="H22" s="151"/>
      <c r="I22" s="83" t="s">
        <v>74</v>
      </c>
      <c r="J22" s="84">
        <v>779</v>
      </c>
      <c r="K22" s="85">
        <v>0.45145549483347142</v>
      </c>
      <c r="L22" s="85">
        <v>0.62969848840029097</v>
      </c>
      <c r="M22" s="86">
        <v>99.801956187858693</v>
      </c>
      <c r="N22" s="75"/>
      <c r="O22" s="151"/>
      <c r="P22" s="83" t="s">
        <v>74</v>
      </c>
      <c r="Q22" s="84">
        <v>9</v>
      </c>
      <c r="R22" s="85">
        <v>5.2157887721453701E-3</v>
      </c>
      <c r="S22" s="85">
        <v>5.4318305268875607E-2</v>
      </c>
      <c r="T22" s="86">
        <v>99.903434123966434</v>
      </c>
      <c r="U22" s="75"/>
      <c r="V22" s="117">
        <f t="shared" si="0"/>
        <v>1727</v>
      </c>
    </row>
    <row r="23" spans="1:22" x14ac:dyDescent="0.3">
      <c r="A23" s="151"/>
      <c r="B23" s="83" t="s">
        <v>75</v>
      </c>
      <c r="C23" s="84">
        <v>349</v>
      </c>
      <c r="D23" s="85">
        <v>0.20225669794208156</v>
      </c>
      <c r="E23" s="85">
        <v>0.20225669794208156</v>
      </c>
      <c r="F23" s="86">
        <v>100</v>
      </c>
      <c r="G23" s="75"/>
      <c r="H23" s="151"/>
      <c r="I23" s="83" t="s">
        <v>75</v>
      </c>
      <c r="J23" s="84">
        <v>245</v>
      </c>
      <c r="K23" s="85">
        <v>0.14198536101951284</v>
      </c>
      <c r="L23" s="85">
        <v>0.19804381214129818</v>
      </c>
      <c r="M23" s="86">
        <v>100</v>
      </c>
      <c r="N23" s="75"/>
      <c r="O23" s="151"/>
      <c r="P23" s="83" t="s">
        <v>75</v>
      </c>
      <c r="Q23" s="84">
        <v>16</v>
      </c>
      <c r="R23" s="85">
        <v>9.2725133727028803E-3</v>
      </c>
      <c r="S23" s="85">
        <v>9.6565876033556639E-2</v>
      </c>
      <c r="T23" s="86">
        <v>100</v>
      </c>
      <c r="U23" s="75"/>
      <c r="V23" s="117">
        <f t="shared" si="0"/>
        <v>610</v>
      </c>
    </row>
    <row r="24" spans="1:22" ht="15" thickBot="1" x14ac:dyDescent="0.35">
      <c r="A24" s="152"/>
      <c r="B24" s="87" t="s">
        <v>76</v>
      </c>
      <c r="C24" s="88">
        <v>172553</v>
      </c>
      <c r="D24" s="89">
        <v>100</v>
      </c>
      <c r="E24" s="89">
        <v>100</v>
      </c>
      <c r="F24" s="90"/>
      <c r="G24" s="75"/>
      <c r="H24" s="151"/>
      <c r="I24" s="83" t="s">
        <v>76</v>
      </c>
      <c r="J24" s="84">
        <v>123710</v>
      </c>
      <c r="K24" s="85">
        <v>71.693914333567079</v>
      </c>
      <c r="L24" s="85">
        <v>100</v>
      </c>
      <c r="M24" s="91"/>
      <c r="N24" s="75"/>
      <c r="O24" s="151"/>
      <c r="P24" s="83" t="s">
        <v>76</v>
      </c>
      <c r="Q24" s="84">
        <v>16569</v>
      </c>
      <c r="R24" s="85">
        <v>9.6022671295196265</v>
      </c>
      <c r="S24" s="85">
        <v>100</v>
      </c>
      <c r="T24" s="91"/>
      <c r="U24" s="75"/>
      <c r="V24" s="117">
        <f t="shared" si="0"/>
        <v>312832</v>
      </c>
    </row>
    <row r="25" spans="1:22" ht="16.8" x14ac:dyDescent="0.3">
      <c r="H25" s="92" t="s">
        <v>78</v>
      </c>
      <c r="I25" s="83" t="s">
        <v>79</v>
      </c>
      <c r="J25" s="84">
        <v>48843</v>
      </c>
      <c r="K25" s="85">
        <v>28.306085666432924</v>
      </c>
      <c r="L25" s="93"/>
      <c r="M25" s="91"/>
      <c r="N25" s="75"/>
      <c r="O25" s="92" t="s">
        <v>78</v>
      </c>
      <c r="P25" s="83" t="s">
        <v>79</v>
      </c>
      <c r="Q25" s="84">
        <v>155984</v>
      </c>
      <c r="R25" s="85">
        <v>90.397732870480368</v>
      </c>
      <c r="S25" s="93"/>
      <c r="T25" s="91"/>
      <c r="U25" s="75"/>
      <c r="V25" s="117">
        <f t="shared" si="0"/>
        <v>204827</v>
      </c>
    </row>
    <row r="26" spans="1:22" ht="15" thickBot="1" x14ac:dyDescent="0.35">
      <c r="H26" s="154" t="s">
        <v>76</v>
      </c>
      <c r="I26" s="155"/>
      <c r="J26" s="88">
        <v>172553</v>
      </c>
      <c r="K26" s="89">
        <v>100</v>
      </c>
      <c r="L26" s="94"/>
      <c r="M26" s="90"/>
      <c r="N26" s="75"/>
      <c r="O26" s="154" t="s">
        <v>76</v>
      </c>
      <c r="P26" s="155"/>
      <c r="Q26" s="88">
        <v>172553</v>
      </c>
      <c r="R26" s="89">
        <v>100</v>
      </c>
      <c r="S26" s="94"/>
      <c r="T26" s="90"/>
      <c r="U26" s="75"/>
      <c r="V26" s="117">
        <f t="shared" si="0"/>
        <v>345106</v>
      </c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4"/>
    <mergeCell ref="O26:P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Foglio1</vt:lpstr>
      <vt:lpstr>Valori assoluti</vt:lpstr>
      <vt:lpstr>C.P. per anno</vt:lpstr>
      <vt:lpstr>Variazioni</vt:lpstr>
      <vt:lpstr>Foglio2</vt:lpstr>
      <vt:lpstr>2016</vt:lpstr>
      <vt:lpstr>2017</vt:lpstr>
      <vt:lpstr>2018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2019-10-15T05:41:55Z</dcterms:modified>
</cp:coreProperties>
</file>